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oss.mcginn\Desktop\"/>
    </mc:Choice>
  </mc:AlternateContent>
  <bookViews>
    <workbookView xWindow="0" yWindow="0" windowWidth="28800" windowHeight="11100"/>
  </bookViews>
  <sheets>
    <sheet name="Attachment" sheetId="1" r:id="rId1"/>
  </sheets>
  <definedNames>
    <definedName name="_xlnm.Print_Area" localSheetId="0">Attachment!$A$1:$F$83</definedName>
    <definedName name="Z_42656511_B4D8_4F96_B13E_D97906B3341F_.wvu.PrintArea" localSheetId="0" hidden="1">Attachment!$A$1:$F$80</definedName>
    <definedName name="Z_C6D943DA_BB19_43A1_B830_736D9C012146_.wvu.PrintArea" localSheetId="0" hidden="1">Attachment!$A$1:$F$82</definedName>
  </definedNames>
  <calcPr calcId="162913"/>
  <customWorkbookViews>
    <customWorkbookView name="Marla Keehn - Personal View" guid="{C6D943DA-BB19-43A1-B830-736D9C012146}" mergeInterval="0" personalView="1" maximized="1" xWindow="1912" yWindow="-8" windowWidth="1936" windowHeight="1056" activeSheetId="1"/>
    <customWorkbookView name="eric.crawford - Personal View" guid="{42656511-B4D8-4F96-B13E-D97906B3341F}" mergeInterval="0" personalView="1" xWindow="-8" windowWidth="1928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50" i="1" l="1"/>
  <c r="F49" i="1"/>
  <c r="E51" i="1"/>
  <c r="F53" i="1" l="1"/>
  <c r="E23" i="1"/>
  <c r="E20" i="1"/>
  <c r="F19" i="1"/>
  <c r="E40" i="1"/>
  <c r="F36" i="1"/>
  <c r="E37" i="1" l="1"/>
  <c r="F32" i="1"/>
  <c r="F39" i="1" s="1"/>
  <c r="F31" i="1"/>
  <c r="F30" i="1"/>
  <c r="E33" i="1" l="1"/>
  <c r="F9" i="1"/>
  <c r="E54" i="1" l="1"/>
  <c r="E56" i="1" s="1"/>
  <c r="E80" i="1" l="1"/>
  <c r="E76" i="1"/>
  <c r="E13" i="1"/>
  <c r="E42" i="1" s="1"/>
  <c r="E10" i="1"/>
  <c r="E71" i="1" l="1"/>
  <c r="E82" i="1" s="1"/>
  <c r="E68" i="1"/>
</calcChain>
</file>

<file path=xl/sharedStrings.xml><?xml version="1.0" encoding="utf-8"?>
<sst xmlns="http://schemas.openxmlformats.org/spreadsheetml/2006/main" count="87" uniqueCount="48">
  <si>
    <t>INCREASE/</t>
  </si>
  <si>
    <t>REVISED</t>
  </si>
  <si>
    <t>DECREASE</t>
  </si>
  <si>
    <t>BUDGET</t>
  </si>
  <si>
    <t>GENERAL FUND</t>
  </si>
  <si>
    <t>Total</t>
  </si>
  <si>
    <t>ATTACHMENT "A"</t>
  </si>
  <si>
    <t>Revenue</t>
  </si>
  <si>
    <t>Expenditure</t>
  </si>
  <si>
    <t>Total General Fund Operational Amendments</t>
  </si>
  <si>
    <t>CAPITAL IMPROVEMENT FUND</t>
  </si>
  <si>
    <t>Expenditures</t>
  </si>
  <si>
    <t>GENERAL PROJECTS (311 &amp; 312)</t>
  </si>
  <si>
    <t>Police Department</t>
  </si>
  <si>
    <t>(Appropriation of insurance proceeds)</t>
  </si>
  <si>
    <t>Machinery &amp; Equipment - Police Vehicles</t>
  </si>
  <si>
    <t>Total Capital Improvement Fund Amendments</t>
  </si>
  <si>
    <t>Surplus Equipment</t>
  </si>
  <si>
    <t>564000</t>
  </si>
  <si>
    <t>381000</t>
  </si>
  <si>
    <t>Machinery &amp; Equipment</t>
  </si>
  <si>
    <t>Inter To (311) General Construction</t>
  </si>
  <si>
    <t>Computer Equipment</t>
  </si>
  <si>
    <t>General Fund Operating Budget Transfers to CIP Projects</t>
  </si>
  <si>
    <t>SRS - Sales Tax</t>
  </si>
  <si>
    <t>Inter In (001) General Fund</t>
  </si>
  <si>
    <t>Improvements Other Than Building</t>
  </si>
  <si>
    <t>Harbor City Golf Course</t>
  </si>
  <si>
    <t>Insurance Payments/Reimbursement</t>
  </si>
  <si>
    <t>WATER &amp; SEWER FUND</t>
  </si>
  <si>
    <t>Total Water &amp; Sewer Fund Operational Amendments</t>
  </si>
  <si>
    <t>9413432</t>
  </si>
  <si>
    <t>343301</t>
  </si>
  <si>
    <t>Water Sales</t>
  </si>
  <si>
    <t>343500</t>
  </si>
  <si>
    <t>Sewer Charge</t>
  </si>
  <si>
    <t>94100536</t>
  </si>
  <si>
    <t>590310</t>
  </si>
  <si>
    <t>Contingency</t>
  </si>
  <si>
    <t>Contractual Employee</t>
  </si>
  <si>
    <t>Non-Departmental</t>
  </si>
  <si>
    <t>Information Technology</t>
  </si>
  <si>
    <t>11523</t>
  </si>
  <si>
    <t>11623</t>
  </si>
  <si>
    <t>31772</t>
  </si>
  <si>
    <t>317810</t>
  </si>
  <si>
    <t>Project #11623 - Harbor City Golf Course Driving Range</t>
  </si>
  <si>
    <t>Project #11523 - Parks, Recreation, &amp; Golf Courses Remote Connectivity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</si>
</sst>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0&quot;_);_(@_)"/>
    <numFmt numFmtId="165" formatCode="_(* #,##0_);_(* \(#,##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name val="Arial"/>
      <family val="2"/>
    </font>
    <font>
      <b/>
      <sz val="10.5"/>
      <name val="Arial"/>
      <family val="2"/>
    </font>
    <font>
      <b/>
      <i/>
      <sz val="10.5"/>
      <name val="Arial"/>
      <family val="2"/>
    </font>
    <font>
      <b/>
      <u/>
      <sz val="10.5"/>
      <name val="Arial"/>
      <family val="2"/>
    </font>
    <font>
      <i/>
      <sz val="10.5"/>
      <name val="Arial"/>
      <family val="2"/>
    </font>
    <font>
      <u/>
      <sz val="10.5"/>
      <name val="Arial"/>
      <family val="2"/>
    </font>
    <font>
      <b/>
      <i/>
      <u/>
      <sz val="10.5"/>
      <name val="Arial"/>
      <family val="2"/>
    </font>
    <font>
      <sz val="10.5"/>
      <color rgb="FF000000"/>
      <name val="Arial"/>
      <family val="2"/>
    </font>
    <font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7" applyNumberFormat="0" applyAlignment="0" applyProtection="0"/>
    <xf numFmtId="0" fontId="10" fillId="6" borderId="8" applyNumberFormat="0" applyAlignment="0" applyProtection="0"/>
    <xf numFmtId="0" fontId="11" fillId="6" borderId="7" applyNumberFormat="0" applyAlignment="0" applyProtection="0"/>
    <xf numFmtId="0" fontId="12" fillId="0" borderId="9" applyNumberFormat="0" applyFill="0" applyAlignment="0" applyProtection="0"/>
    <xf numFmtId="0" fontId="13" fillId="7" borderId="10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1" applyNumberFormat="0" applyFont="0" applyAlignment="0" applyProtection="0"/>
  </cellStyleXfs>
  <cellXfs count="57">
    <xf numFmtId="0" fontId="0" fillId="0" borderId="0" xfId="0"/>
    <xf numFmtId="49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164" fontId="19" fillId="0" borderId="2" xfId="0" applyNumberFormat="1" applyFont="1" applyFill="1" applyBorder="1" applyAlignment="1">
      <alignment vertical="center"/>
    </xf>
    <xf numFmtId="37" fontId="19" fillId="0" borderId="2" xfId="0" applyNumberFormat="1" applyFont="1" applyFill="1" applyBorder="1" applyAlignment="1">
      <alignment horizontal="center" vertical="center"/>
    </xf>
    <xf numFmtId="164" fontId="19" fillId="0" borderId="3" xfId="0" applyNumberFormat="1" applyFont="1" applyFill="1" applyBorder="1" applyAlignment="1">
      <alignment vertical="center"/>
    </xf>
    <xf numFmtId="37" fontId="19" fillId="0" borderId="3" xfId="0" applyNumberFormat="1" applyFont="1" applyFill="1" applyBorder="1" applyAlignment="1">
      <alignment horizontal="center" vertical="center"/>
    </xf>
    <xf numFmtId="37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9" fontId="21" fillId="0" borderId="0" xfId="0" applyNumberFormat="1" applyFont="1" applyFill="1" applyAlignment="1">
      <alignment horizontal="left" vertical="center"/>
    </xf>
    <xf numFmtId="49" fontId="18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left" vertical="center"/>
    </xf>
    <xf numFmtId="37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right" vertical="center"/>
    </xf>
    <xf numFmtId="37" fontId="19" fillId="0" borderId="1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37" fontId="18" fillId="0" borderId="3" xfId="0" applyNumberFormat="1" applyFont="1" applyFill="1" applyBorder="1" applyAlignment="1">
      <alignment vertical="center"/>
    </xf>
    <xf numFmtId="49" fontId="19" fillId="0" borderId="0" xfId="0" applyNumberFormat="1" applyFont="1" applyFill="1" applyAlignment="1">
      <alignment horizontal="left" vertical="center"/>
    </xf>
    <xf numFmtId="0" fontId="18" fillId="0" borderId="0" xfId="0" applyNumberFormat="1" applyFont="1" applyFill="1" applyAlignment="1">
      <alignment horizontal="center" vertical="center"/>
    </xf>
    <xf numFmtId="37" fontId="19" fillId="0" borderId="0" xfId="0" applyNumberFormat="1" applyFont="1" applyFill="1" applyBorder="1" applyAlignment="1">
      <alignment vertical="center"/>
    </xf>
    <xf numFmtId="37" fontId="18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37" fontId="18" fillId="0" borderId="0" xfId="0" applyNumberFormat="1" applyFont="1" applyFill="1" applyBorder="1" applyAlignment="1">
      <alignment horizontal="right" vertical="center"/>
    </xf>
    <xf numFmtId="165" fontId="18" fillId="0" borderId="0" xfId="0" applyNumberFormat="1" applyFont="1" applyFill="1" applyAlignment="1">
      <alignment vertical="center"/>
    </xf>
    <xf numFmtId="49" fontId="20" fillId="0" borderId="0" xfId="0" applyNumberFormat="1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right" vertical="center"/>
    </xf>
    <xf numFmtId="49" fontId="19" fillId="0" borderId="2" xfId="0" applyNumberFormat="1" applyFont="1" applyFill="1" applyBorder="1" applyAlignment="1">
      <alignment vertical="center"/>
    </xf>
    <xf numFmtId="49" fontId="19" fillId="0" borderId="3" xfId="0" applyNumberFormat="1" applyFont="1" applyFill="1" applyBorder="1" applyAlignment="1">
      <alignment vertical="center"/>
    </xf>
    <xf numFmtId="49" fontId="23" fillId="0" borderId="0" xfId="0" applyNumberFormat="1" applyFont="1" applyFill="1" applyAlignment="1">
      <alignment horizontal="left" vertical="center"/>
    </xf>
    <xf numFmtId="49" fontId="23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49" fontId="22" fillId="0" borderId="0" xfId="0" applyNumberFormat="1" applyFont="1" applyFill="1" applyAlignment="1">
      <alignment horizontal="left" vertical="center"/>
    </xf>
    <xf numFmtId="0" fontId="18" fillId="33" borderId="0" xfId="0" applyFont="1" applyFill="1" applyAlignment="1">
      <alignment vertical="center"/>
    </xf>
    <xf numFmtId="165" fontId="18" fillId="33" borderId="0" xfId="0" applyNumberFormat="1" applyFont="1" applyFill="1" applyAlignment="1">
      <alignment vertical="center"/>
    </xf>
    <xf numFmtId="0" fontId="18" fillId="34" borderId="0" xfId="0" applyFont="1" applyFill="1" applyAlignment="1">
      <alignment vertical="center"/>
    </xf>
    <xf numFmtId="49" fontId="24" fillId="0" borderId="0" xfId="0" applyNumberFormat="1" applyFont="1" applyFill="1" applyAlignment="1">
      <alignment horizontal="left" vertical="center"/>
    </xf>
    <xf numFmtId="0" fontId="25" fillId="0" borderId="0" xfId="0" quotePrefix="1" applyNumberFormat="1" applyFont="1" applyBorder="1" applyAlignment="1">
      <alignment horizontal="center" vertical="top"/>
    </xf>
    <xf numFmtId="0" fontId="25" fillId="0" borderId="0" xfId="0" applyNumberFormat="1" applyFont="1" applyBorder="1" applyAlignment="1">
      <alignment horizontal="left" vertical="top"/>
    </xf>
    <xf numFmtId="49" fontId="22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49" fontId="18" fillId="0" borderId="0" xfId="0" applyNumberFormat="1" applyFont="1" applyAlignment="1">
      <alignment horizontal="left" vertical="center"/>
    </xf>
    <xf numFmtId="14" fontId="18" fillId="33" borderId="0" xfId="0" applyNumberFormat="1" applyFont="1" applyFill="1" applyAlignment="1">
      <alignment vertical="center"/>
    </xf>
    <xf numFmtId="0" fontId="18" fillId="0" borderId="0" xfId="0" applyNumberFormat="1" applyFont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19" fillId="0" borderId="2" xfId="0" applyNumberFormat="1" applyFont="1" applyFill="1" applyBorder="1" applyAlignment="1">
      <alignment horizontal="left" vertical="center"/>
    </xf>
    <xf numFmtId="0" fontId="25" fillId="0" borderId="0" xfId="0" quotePrefix="1" applyNumberFormat="1" applyFont="1" applyFill="1" applyBorder="1" applyAlignment="1">
      <alignment horizontal="center" vertical="top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3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view="pageBreakPreview" topLeftCell="A51" zoomScaleNormal="100" zoomScaleSheetLayoutView="100" workbookViewId="0">
      <selection activeCell="C68" sqref="C68"/>
    </sheetView>
  </sheetViews>
  <sheetFormatPr defaultColWidth="9.140625" defaultRowHeight="15.95" customHeight="1" x14ac:dyDescent="0.2"/>
  <cols>
    <col min="1" max="1" width="13.5703125" style="13" customWidth="1"/>
    <col min="2" max="2" width="9.28515625" style="13" customWidth="1"/>
    <col min="3" max="3" width="7.5703125" style="14" customWidth="1"/>
    <col min="4" max="4" width="41" style="4" customWidth="1"/>
    <col min="5" max="5" width="13.85546875" style="15" bestFit="1" customWidth="1"/>
    <col min="6" max="6" width="12" style="15" bestFit="1" customWidth="1"/>
    <col min="7" max="7" width="11.5703125" style="4" bestFit="1" customWidth="1"/>
    <col min="8" max="8" width="15.28515625" style="4" bestFit="1" customWidth="1"/>
    <col min="9" max="9" width="12" style="4" bestFit="1" customWidth="1"/>
    <col min="10" max="10" width="9.140625" style="4"/>
    <col min="11" max="11" width="12.28515625" style="4" bestFit="1" customWidth="1"/>
    <col min="12" max="12" width="9.140625" style="4"/>
    <col min="13" max="15" width="14.7109375" style="4" bestFit="1" customWidth="1"/>
    <col min="16" max="16384" width="9.140625" style="4"/>
  </cols>
  <sheetData>
    <row r="1" spans="1:8" ht="15.95" customHeight="1" x14ac:dyDescent="0.2">
      <c r="A1" s="1"/>
      <c r="B1" s="2"/>
      <c r="C1" s="2"/>
      <c r="D1" s="3" t="s">
        <v>6</v>
      </c>
      <c r="E1" s="2"/>
      <c r="F1" s="2"/>
    </row>
    <row r="3" spans="1:8" ht="15.75" customHeight="1" x14ac:dyDescent="0.2">
      <c r="A3" s="55" t="s">
        <v>4</v>
      </c>
      <c r="B3" s="5"/>
      <c r="C3" s="5"/>
      <c r="D3" s="5"/>
      <c r="E3" s="6" t="s">
        <v>0</v>
      </c>
      <c r="F3" s="6" t="s">
        <v>1</v>
      </c>
    </row>
    <row r="4" spans="1:8" ht="15.75" customHeight="1" x14ac:dyDescent="0.2">
      <c r="A4" s="7"/>
      <c r="B4" s="7"/>
      <c r="C4" s="7"/>
      <c r="D4" s="7"/>
      <c r="E4" s="8" t="s">
        <v>2</v>
      </c>
      <c r="F4" s="8" t="s">
        <v>3</v>
      </c>
    </row>
    <row r="5" spans="1:8" s="41" customFormat="1" ht="15.75" customHeight="1" x14ac:dyDescent="0.2">
      <c r="A5" s="21" t="s">
        <v>13</v>
      </c>
      <c r="B5" s="31"/>
      <c r="C5" s="21"/>
      <c r="D5" s="37"/>
      <c r="E5" s="24"/>
      <c r="F5" s="4"/>
      <c r="G5" s="42"/>
    </row>
    <row r="6" spans="1:8" s="41" customFormat="1" ht="15.75" customHeight="1" x14ac:dyDescent="0.2">
      <c r="A6" s="47" t="s">
        <v>14</v>
      </c>
      <c r="B6" s="31"/>
      <c r="C6" s="21"/>
      <c r="D6" s="37"/>
      <c r="E6" s="24"/>
      <c r="F6" s="4"/>
      <c r="G6" s="42"/>
    </row>
    <row r="7" spans="1:8" s="41" customFormat="1" ht="9.75" customHeight="1" x14ac:dyDescent="0.2">
      <c r="A7" s="40"/>
      <c r="B7" s="31"/>
      <c r="C7" s="21"/>
      <c r="D7" s="37"/>
      <c r="E7" s="24"/>
      <c r="F7" s="4"/>
      <c r="G7" s="42"/>
    </row>
    <row r="8" spans="1:8" s="41" customFormat="1" ht="15.75" customHeight="1" x14ac:dyDescent="0.2">
      <c r="A8" s="35" t="s">
        <v>7</v>
      </c>
      <c r="B8" s="13"/>
      <c r="C8" s="14"/>
      <c r="D8" s="4"/>
      <c r="E8" s="15"/>
      <c r="F8" s="15"/>
      <c r="G8" s="42"/>
    </row>
    <row r="9" spans="1:8" s="41" customFormat="1" ht="15.75" customHeight="1" x14ac:dyDescent="0.2">
      <c r="A9" s="48">
        <v>9013640</v>
      </c>
      <c r="B9" s="48">
        <v>364003</v>
      </c>
      <c r="C9" s="49"/>
      <c r="D9" s="50" t="s">
        <v>17</v>
      </c>
      <c r="E9" s="20">
        <v>25586</v>
      </c>
      <c r="F9" s="15">
        <f>0+E9</f>
        <v>25586</v>
      </c>
      <c r="G9" s="52"/>
      <c r="H9" s="52"/>
    </row>
    <row r="10" spans="1:8" s="41" customFormat="1" ht="15.75" customHeight="1" x14ac:dyDescent="0.2">
      <c r="A10" s="13"/>
      <c r="B10" s="13"/>
      <c r="C10" s="16"/>
      <c r="D10" s="37" t="s">
        <v>5</v>
      </c>
      <c r="E10" s="24">
        <f>SUBTOTAL(9,E9:E9)</f>
        <v>25586</v>
      </c>
      <c r="F10" s="15"/>
      <c r="G10" s="42"/>
    </row>
    <row r="11" spans="1:8" s="41" customFormat="1" ht="15.75" customHeight="1" x14ac:dyDescent="0.2">
      <c r="A11" s="36" t="s">
        <v>8</v>
      </c>
      <c r="B11" s="13"/>
      <c r="C11" s="16"/>
      <c r="D11" s="4"/>
      <c r="E11" s="24"/>
      <c r="F11" s="15"/>
      <c r="G11" s="42"/>
    </row>
    <row r="12" spans="1:8" s="41" customFormat="1" ht="15.75" customHeight="1" x14ac:dyDescent="0.2">
      <c r="A12" s="48">
        <v>42000521</v>
      </c>
      <c r="B12" s="48">
        <v>564005</v>
      </c>
      <c r="C12" s="51"/>
      <c r="D12" s="50" t="s">
        <v>15</v>
      </c>
      <c r="E12" s="20">
        <v>25586</v>
      </c>
      <c r="F12" s="15">
        <f>1531578+E12</f>
        <v>1557164</v>
      </c>
      <c r="G12" s="52"/>
    </row>
    <row r="13" spans="1:8" s="41" customFormat="1" ht="15.75" customHeight="1" x14ac:dyDescent="0.2">
      <c r="A13" s="30"/>
      <c r="B13" s="31"/>
      <c r="C13" s="21"/>
      <c r="D13" s="37" t="s">
        <v>5</v>
      </c>
      <c r="E13" s="24">
        <f>E12</f>
        <v>25586</v>
      </c>
      <c r="F13" s="4"/>
      <c r="G13" s="42"/>
    </row>
    <row r="14" spans="1:8" s="41" customFormat="1" ht="15.75" customHeight="1" x14ac:dyDescent="0.2">
      <c r="A14" s="30"/>
      <c r="B14" s="31"/>
      <c r="C14" s="21"/>
      <c r="D14" s="37"/>
      <c r="E14" s="24"/>
      <c r="F14" s="4"/>
      <c r="G14" s="42"/>
    </row>
    <row r="15" spans="1:8" s="41" customFormat="1" ht="15.75" customHeight="1" x14ac:dyDescent="0.2">
      <c r="A15" s="21" t="s">
        <v>27</v>
      </c>
      <c r="B15" s="31"/>
      <c r="C15" s="21"/>
      <c r="D15" s="37"/>
      <c r="E15" s="24"/>
      <c r="F15" s="4"/>
      <c r="G15" s="42"/>
    </row>
    <row r="16" spans="1:8" s="41" customFormat="1" ht="15.75" customHeight="1" x14ac:dyDescent="0.2">
      <c r="A16" s="47" t="s">
        <v>14</v>
      </c>
      <c r="B16" s="31"/>
      <c r="C16" s="21"/>
      <c r="D16" s="37"/>
      <c r="E16" s="24"/>
      <c r="F16" s="4"/>
      <c r="G16" s="42"/>
    </row>
    <row r="17" spans="1:7" s="41" customFormat="1" ht="15.75" customHeight="1" x14ac:dyDescent="0.2">
      <c r="A17" s="47"/>
      <c r="B17" s="31"/>
      <c r="C17" s="21"/>
      <c r="D17" s="37"/>
      <c r="E17" s="24"/>
      <c r="F17" s="4"/>
      <c r="G17" s="42"/>
    </row>
    <row r="18" spans="1:7" s="41" customFormat="1" ht="15.75" customHeight="1" x14ac:dyDescent="0.2">
      <c r="A18" s="35" t="s">
        <v>7</v>
      </c>
      <c r="B18" s="13"/>
      <c r="C18" s="14"/>
      <c r="D18" s="4"/>
      <c r="E18" s="15"/>
      <c r="F18" s="15"/>
      <c r="G18" s="42"/>
    </row>
    <row r="19" spans="1:7" s="41" customFormat="1" ht="15.75" customHeight="1" x14ac:dyDescent="0.2">
      <c r="A19" s="48">
        <v>3733692</v>
      </c>
      <c r="B19" s="48">
        <v>369301</v>
      </c>
      <c r="C19" s="49"/>
      <c r="D19" s="50" t="s">
        <v>28</v>
      </c>
      <c r="E19" s="20">
        <v>18895</v>
      </c>
      <c r="F19" s="15">
        <f>0+E19</f>
        <v>18895</v>
      </c>
      <c r="G19" s="42"/>
    </row>
    <row r="20" spans="1:7" s="41" customFormat="1" ht="15.75" customHeight="1" x14ac:dyDescent="0.2">
      <c r="A20" s="13"/>
      <c r="B20" s="13"/>
      <c r="C20" s="16"/>
      <c r="D20" s="37" t="s">
        <v>5</v>
      </c>
      <c r="E20" s="24">
        <f>SUBTOTAL(9,E19:E19)</f>
        <v>18895</v>
      </c>
      <c r="F20" s="15"/>
      <c r="G20" s="42"/>
    </row>
    <row r="21" spans="1:7" s="41" customFormat="1" ht="15.75" customHeight="1" x14ac:dyDescent="0.2">
      <c r="A21" s="36" t="s">
        <v>8</v>
      </c>
      <c r="B21" s="13"/>
      <c r="C21" s="16"/>
      <c r="D21" s="4"/>
      <c r="E21" s="24"/>
      <c r="F21" s="15"/>
      <c r="G21" s="42"/>
    </row>
    <row r="22" spans="1:7" ht="15.75" customHeight="1" x14ac:dyDescent="0.2">
      <c r="A22" s="48">
        <v>37300572</v>
      </c>
      <c r="B22" s="48">
        <v>534040</v>
      </c>
      <c r="C22" s="51"/>
      <c r="D22" s="50" t="s">
        <v>39</v>
      </c>
      <c r="E22" s="20">
        <v>18895</v>
      </c>
      <c r="F22" s="15">
        <v>189491</v>
      </c>
      <c r="G22" s="29"/>
    </row>
    <row r="23" spans="1:7" ht="15.75" customHeight="1" x14ac:dyDescent="0.2">
      <c r="A23" s="30"/>
      <c r="B23" s="31"/>
      <c r="C23" s="21"/>
      <c r="D23" s="37" t="s">
        <v>5</v>
      </c>
      <c r="E23" s="24">
        <f>E22</f>
        <v>18895</v>
      </c>
      <c r="F23" s="4"/>
      <c r="G23" s="29"/>
    </row>
    <row r="24" spans="1:7" ht="15.75" customHeight="1" x14ac:dyDescent="0.2">
      <c r="A24" s="30"/>
      <c r="B24" s="31"/>
      <c r="C24" s="21"/>
      <c r="D24" s="37"/>
      <c r="E24" s="24"/>
      <c r="F24" s="4"/>
      <c r="G24" s="29"/>
    </row>
    <row r="25" spans="1:7" ht="13.5" x14ac:dyDescent="0.2">
      <c r="A25" s="21" t="s">
        <v>23</v>
      </c>
      <c r="B25" s="31"/>
      <c r="C25" s="21"/>
      <c r="D25" s="37"/>
      <c r="E25" s="24"/>
      <c r="F25" s="4"/>
      <c r="G25" s="29"/>
    </row>
    <row r="26" spans="1:7" ht="13.5" x14ac:dyDescent="0.2">
      <c r="A26" s="21"/>
      <c r="B26" s="31"/>
      <c r="C26" s="21"/>
      <c r="D26" s="37"/>
      <c r="E26" s="24"/>
      <c r="F26" s="4"/>
      <c r="G26" s="29"/>
    </row>
    <row r="27" spans="1:7" ht="13.5" x14ac:dyDescent="0.2">
      <c r="A27" s="21"/>
      <c r="B27" s="31"/>
      <c r="C27" s="21"/>
      <c r="D27" s="37"/>
      <c r="E27" s="24"/>
      <c r="F27" s="4"/>
      <c r="G27" s="29"/>
    </row>
    <row r="28" spans="1:7" ht="13.5" x14ac:dyDescent="0.2">
      <c r="A28" s="54" t="s">
        <v>41</v>
      </c>
      <c r="B28" s="31"/>
      <c r="C28" s="21"/>
      <c r="D28" s="37"/>
      <c r="E28" s="24"/>
      <c r="F28" s="4"/>
      <c r="G28" s="29"/>
    </row>
    <row r="29" spans="1:7" ht="15.75" customHeight="1" x14ac:dyDescent="0.2">
      <c r="A29" s="36" t="s">
        <v>8</v>
      </c>
      <c r="C29" s="16"/>
      <c r="E29" s="24"/>
      <c r="G29" s="29"/>
    </row>
    <row r="30" spans="1:7" ht="15.75" customHeight="1" x14ac:dyDescent="0.2">
      <c r="A30" s="53">
        <v>13000516</v>
      </c>
      <c r="B30" s="22">
        <v>552025</v>
      </c>
      <c r="C30" s="16"/>
      <c r="D30" s="4" t="s">
        <v>22</v>
      </c>
      <c r="E30" s="24">
        <v>-30818</v>
      </c>
      <c r="F30" s="15">
        <f>210283+E30</f>
        <v>179465</v>
      </c>
      <c r="G30" s="52"/>
    </row>
    <row r="31" spans="1:7" ht="15.75" customHeight="1" x14ac:dyDescent="0.2">
      <c r="A31" s="53">
        <v>13000516</v>
      </c>
      <c r="B31" s="22">
        <v>564000</v>
      </c>
      <c r="C31" s="16"/>
      <c r="D31" s="4" t="s">
        <v>20</v>
      </c>
      <c r="E31" s="24">
        <v>-46793</v>
      </c>
      <c r="F31" s="15">
        <f>786025+E31</f>
        <v>739232</v>
      </c>
      <c r="G31" s="52"/>
    </row>
    <row r="32" spans="1:7" ht="15.75" customHeight="1" x14ac:dyDescent="0.2">
      <c r="A32" s="22">
        <v>90100581</v>
      </c>
      <c r="B32" s="22">
        <v>591070</v>
      </c>
      <c r="D32" s="4" t="s">
        <v>21</v>
      </c>
      <c r="E32" s="20">
        <v>77611</v>
      </c>
      <c r="F32" s="15">
        <f>80000+E32</f>
        <v>157611</v>
      </c>
      <c r="G32" s="52"/>
    </row>
    <row r="33" spans="1:7" ht="15.75" customHeight="1" x14ac:dyDescent="0.2">
      <c r="A33" s="30"/>
      <c r="B33" s="31"/>
      <c r="C33" s="21"/>
      <c r="D33" s="37" t="s">
        <v>5</v>
      </c>
      <c r="E33" s="24">
        <f>SUBTOTAL(9,E30:E32)</f>
        <v>0</v>
      </c>
      <c r="F33" s="4"/>
      <c r="G33" s="29"/>
    </row>
    <row r="34" spans="1:7" ht="15.95" customHeight="1" x14ac:dyDescent="0.2">
      <c r="A34" s="54" t="s">
        <v>40</v>
      </c>
      <c r="C34" s="4"/>
      <c r="D34" s="17"/>
      <c r="E34" s="23"/>
      <c r="G34" s="32"/>
    </row>
    <row r="35" spans="1:7" ht="15.95" customHeight="1" x14ac:dyDescent="0.2">
      <c r="A35" s="35" t="s">
        <v>7</v>
      </c>
      <c r="G35" s="32"/>
    </row>
    <row r="36" spans="1:7" ht="15.95" customHeight="1" x14ac:dyDescent="0.2">
      <c r="A36" s="48">
        <v>9013351</v>
      </c>
      <c r="B36" s="48">
        <v>335120</v>
      </c>
      <c r="C36" s="49"/>
      <c r="D36" s="50" t="s">
        <v>24</v>
      </c>
      <c r="E36" s="20">
        <v>200000</v>
      </c>
      <c r="F36" s="15">
        <f>2900000+E36</f>
        <v>3100000</v>
      </c>
      <c r="G36" s="14"/>
    </row>
    <row r="37" spans="1:7" ht="15.95" customHeight="1" x14ac:dyDescent="0.2">
      <c r="C37" s="16"/>
      <c r="D37" s="37" t="s">
        <v>5</v>
      </c>
      <c r="E37" s="24">
        <f>SUBTOTAL(9,E36:E36)</f>
        <v>200000</v>
      </c>
      <c r="G37" s="14"/>
    </row>
    <row r="38" spans="1:7" ht="15.95" customHeight="1" x14ac:dyDescent="0.2">
      <c r="A38" s="36" t="s">
        <v>8</v>
      </c>
      <c r="C38" s="16"/>
      <c r="D38" s="37"/>
      <c r="E38" s="24"/>
      <c r="G38" s="14"/>
    </row>
    <row r="39" spans="1:7" ht="15.95" customHeight="1" x14ac:dyDescent="0.2">
      <c r="A39" s="22">
        <v>90100581</v>
      </c>
      <c r="B39" s="22">
        <v>591070</v>
      </c>
      <c r="D39" s="4" t="s">
        <v>21</v>
      </c>
      <c r="E39" s="20">
        <v>200000</v>
      </c>
      <c r="F39" s="15">
        <f>F32+E39</f>
        <v>357611</v>
      </c>
      <c r="G39" s="14"/>
    </row>
    <row r="40" spans="1:7" ht="15.95" customHeight="1" x14ac:dyDescent="0.2">
      <c r="C40" s="16"/>
      <c r="D40" s="37" t="s">
        <v>5</v>
      </c>
      <c r="E40" s="24">
        <f>SUBTOTAL(9,E39)</f>
        <v>200000</v>
      </c>
    </row>
    <row r="41" spans="1:7" ht="15.95" customHeight="1" x14ac:dyDescent="0.2">
      <c r="C41" s="16"/>
      <c r="D41" s="37"/>
      <c r="E41" s="24"/>
      <c r="G41" s="32"/>
    </row>
    <row r="42" spans="1:7" ht="15.95" customHeight="1" thickBot="1" x14ac:dyDescent="0.25">
      <c r="A42" s="26"/>
      <c r="B42" s="1"/>
      <c r="C42" s="25"/>
      <c r="D42" s="27" t="s">
        <v>9</v>
      </c>
      <c r="E42" s="18">
        <f>E13+E23+E33+E40</f>
        <v>244481</v>
      </c>
      <c r="F42" s="28"/>
      <c r="G42" s="32"/>
    </row>
    <row r="43" spans="1:7" s="31" customFormat="1" ht="15.95" customHeight="1" thickTop="1" x14ac:dyDescent="0.2">
      <c r="A43" s="4"/>
      <c r="B43" s="13"/>
      <c r="C43" s="4"/>
      <c r="D43" s="32"/>
      <c r="E43" s="23"/>
      <c r="F43" s="15"/>
    </row>
    <row r="44" spans="1:7" ht="15.95" customHeight="1" x14ac:dyDescent="0.2">
      <c r="A44" s="10"/>
      <c r="B44" s="1"/>
      <c r="C44" s="11"/>
      <c r="D44" s="26"/>
      <c r="E44" s="23"/>
      <c r="F44" s="24"/>
    </row>
    <row r="45" spans="1:7" ht="15.95" customHeight="1" x14ac:dyDescent="0.2">
      <c r="A45" s="33" t="s">
        <v>29</v>
      </c>
      <c r="B45" s="33"/>
      <c r="C45" s="33"/>
      <c r="D45" s="33"/>
      <c r="E45" s="6" t="s">
        <v>0</v>
      </c>
      <c r="F45" s="6" t="s">
        <v>1</v>
      </c>
    </row>
    <row r="46" spans="1:7" ht="15.95" customHeight="1" x14ac:dyDescent="0.2">
      <c r="A46" s="34"/>
      <c r="B46" s="34"/>
      <c r="C46" s="34"/>
      <c r="D46" s="34"/>
      <c r="E46" s="8" t="s">
        <v>2</v>
      </c>
      <c r="F46" s="8" t="s">
        <v>3</v>
      </c>
    </row>
    <row r="47" spans="1:7" ht="15.95" customHeight="1" x14ac:dyDescent="0.2">
      <c r="A47" s="44"/>
      <c r="B47" s="31"/>
      <c r="C47" s="4"/>
      <c r="F47" s="4"/>
    </row>
    <row r="48" spans="1:7" ht="15.95" customHeight="1" x14ac:dyDescent="0.2">
      <c r="A48" s="35" t="s">
        <v>7</v>
      </c>
    </row>
    <row r="49" spans="1:6" ht="15.95" customHeight="1" x14ac:dyDescent="0.2">
      <c r="A49" s="13" t="s">
        <v>31</v>
      </c>
      <c r="B49" s="13" t="s">
        <v>32</v>
      </c>
      <c r="D49" s="4" t="s">
        <v>33</v>
      </c>
      <c r="E49" s="15">
        <v>1150000</v>
      </c>
      <c r="F49" s="15">
        <f>E49+31900000</f>
        <v>33050000</v>
      </c>
    </row>
    <row r="50" spans="1:6" ht="15.95" customHeight="1" x14ac:dyDescent="0.2">
      <c r="A50" s="13" t="s">
        <v>31</v>
      </c>
      <c r="B50" s="13" t="s">
        <v>34</v>
      </c>
      <c r="C50" s="16"/>
      <c r="D50" s="4" t="s">
        <v>35</v>
      </c>
      <c r="E50" s="20">
        <v>745000</v>
      </c>
      <c r="F50" s="24">
        <f>E50+21000000</f>
        <v>21745000</v>
      </c>
    </row>
    <row r="51" spans="1:6" s="43" customFormat="1" ht="15.95" customHeight="1" x14ac:dyDescent="0.2">
      <c r="A51" s="13"/>
      <c r="B51" s="13"/>
      <c r="C51" s="14"/>
      <c r="D51" s="37" t="s">
        <v>5</v>
      </c>
      <c r="E51" s="24">
        <f>SUBTOTAL(9,E49:E50)</f>
        <v>1895000</v>
      </c>
      <c r="F51" s="24"/>
    </row>
    <row r="52" spans="1:6" s="43" customFormat="1" ht="15.95" customHeight="1" x14ac:dyDescent="0.2">
      <c r="A52" s="36" t="s">
        <v>8</v>
      </c>
      <c r="B52" s="13"/>
      <c r="C52" s="16"/>
      <c r="D52" s="4"/>
      <c r="E52" s="24"/>
      <c r="F52" s="24"/>
    </row>
    <row r="53" spans="1:6" s="43" customFormat="1" ht="15.95" customHeight="1" x14ac:dyDescent="0.2">
      <c r="A53" s="13" t="s">
        <v>36</v>
      </c>
      <c r="B53" s="13" t="s">
        <v>37</v>
      </c>
      <c r="C53" s="16"/>
      <c r="D53" s="4" t="s">
        <v>38</v>
      </c>
      <c r="E53" s="20">
        <v>1895000</v>
      </c>
      <c r="F53" s="24">
        <f>E53+730673</f>
        <v>2625673</v>
      </c>
    </row>
    <row r="54" spans="1:6" s="43" customFormat="1" ht="15.95" customHeight="1" x14ac:dyDescent="0.2">
      <c r="A54" s="40"/>
      <c r="B54" s="31"/>
      <c r="C54" s="14"/>
      <c r="D54" s="37" t="s">
        <v>5</v>
      </c>
      <c r="E54" s="24">
        <f>SUBTOTAL(9,E53:E53)</f>
        <v>1895000</v>
      </c>
      <c r="F54" s="4"/>
    </row>
    <row r="55" spans="1:6" s="43" customFormat="1" ht="15.95" customHeight="1" x14ac:dyDescent="0.2">
      <c r="A55" s="40"/>
      <c r="B55" s="31"/>
      <c r="C55" s="14"/>
      <c r="D55" s="37"/>
      <c r="E55" s="24"/>
      <c r="F55" s="4"/>
    </row>
    <row r="56" spans="1:6" s="43" customFormat="1" ht="15.95" customHeight="1" thickBot="1" x14ac:dyDescent="0.25">
      <c r="A56" s="26"/>
      <c r="B56" s="1"/>
      <c r="C56" s="25"/>
      <c r="D56" s="27" t="s">
        <v>30</v>
      </c>
      <c r="E56" s="18">
        <f>E54</f>
        <v>1895000</v>
      </c>
      <c r="F56" s="28"/>
    </row>
    <row r="57" spans="1:6" ht="15.95" customHeight="1" thickTop="1" x14ac:dyDescent="0.2"/>
    <row r="58" spans="1:6" ht="15.95" customHeight="1" x14ac:dyDescent="0.2">
      <c r="A58" s="10"/>
      <c r="B58" s="1"/>
      <c r="C58" s="11"/>
      <c r="D58" s="26"/>
      <c r="E58" s="23"/>
      <c r="F58" s="24"/>
    </row>
    <row r="59" spans="1:6" ht="15.95" customHeight="1" x14ac:dyDescent="0.2">
      <c r="A59" s="33" t="s">
        <v>10</v>
      </c>
      <c r="B59" s="33"/>
      <c r="C59" s="33"/>
      <c r="D59" s="33"/>
      <c r="E59" s="6" t="s">
        <v>0</v>
      </c>
      <c r="F59" s="6" t="s">
        <v>1</v>
      </c>
    </row>
    <row r="60" spans="1:6" ht="15.95" customHeight="1" x14ac:dyDescent="0.2">
      <c r="A60" s="34"/>
      <c r="B60" s="34"/>
      <c r="C60" s="34"/>
      <c r="D60" s="34"/>
      <c r="E60" s="8" t="s">
        <v>2</v>
      </c>
      <c r="F60" s="8" t="s">
        <v>3</v>
      </c>
    </row>
    <row r="61" spans="1:6" ht="15.95" customHeight="1" x14ac:dyDescent="0.2">
      <c r="A61" s="19"/>
      <c r="B61" s="19"/>
      <c r="C61" s="19"/>
      <c r="D61" s="19"/>
      <c r="E61" s="9"/>
      <c r="F61" s="9"/>
    </row>
    <row r="62" spans="1:6" ht="15.95" customHeight="1" x14ac:dyDescent="0.2">
      <c r="A62" s="30" t="s">
        <v>12</v>
      </c>
      <c r="D62" s="17"/>
      <c r="E62" s="23"/>
    </row>
    <row r="63" spans="1:6" ht="15.95" customHeight="1" x14ac:dyDescent="0.2">
      <c r="A63" s="30"/>
      <c r="D63" s="17"/>
      <c r="E63" s="23"/>
    </row>
    <row r="64" spans="1:6" ht="15.95" customHeight="1" x14ac:dyDescent="0.2">
      <c r="A64" s="12" t="s">
        <v>47</v>
      </c>
      <c r="D64" s="17"/>
      <c r="E64" s="23"/>
    </row>
    <row r="65" spans="1:7" ht="15.95" customHeight="1" x14ac:dyDescent="0.2">
      <c r="A65" s="14"/>
      <c r="D65" s="17"/>
      <c r="E65" s="23"/>
    </row>
    <row r="66" spans="1:7" ht="15.95" customHeight="1" x14ac:dyDescent="0.2">
      <c r="A66" s="36" t="s">
        <v>7</v>
      </c>
      <c r="D66" s="17"/>
      <c r="E66" s="23"/>
    </row>
    <row r="67" spans="1:7" ht="15.95" customHeight="1" x14ac:dyDescent="0.2">
      <c r="A67" s="13" t="s">
        <v>45</v>
      </c>
      <c r="B67" s="13" t="s">
        <v>19</v>
      </c>
      <c r="C67" s="13" t="s">
        <v>42</v>
      </c>
      <c r="D67" s="39" t="s">
        <v>25</v>
      </c>
      <c r="E67" s="20">
        <v>77611</v>
      </c>
      <c r="F67" s="15">
        <v>77611</v>
      </c>
      <c r="G67" s="52"/>
    </row>
    <row r="68" spans="1:7" ht="15.95" customHeight="1" x14ac:dyDescent="0.2">
      <c r="A68" s="4"/>
      <c r="B68" s="4"/>
      <c r="C68" s="4"/>
      <c r="D68" s="38" t="s">
        <v>5</v>
      </c>
      <c r="E68" s="24">
        <f>SUBTOTAL(9,E67)</f>
        <v>77611</v>
      </c>
    </row>
    <row r="69" spans="1:7" ht="15.95" customHeight="1" x14ac:dyDescent="0.2">
      <c r="A69" s="35" t="s">
        <v>11</v>
      </c>
      <c r="D69" s="11"/>
      <c r="E69" s="24"/>
    </row>
    <row r="70" spans="1:7" ht="15.95" customHeight="1" x14ac:dyDescent="0.2">
      <c r="A70" s="13" t="s">
        <v>44</v>
      </c>
      <c r="B70" s="13" t="s">
        <v>18</v>
      </c>
      <c r="C70" s="13" t="s">
        <v>42</v>
      </c>
      <c r="D70" s="39" t="s">
        <v>20</v>
      </c>
      <c r="E70" s="20">
        <v>77611</v>
      </c>
      <c r="F70" s="15">
        <v>77611</v>
      </c>
      <c r="G70" s="52"/>
    </row>
    <row r="71" spans="1:7" ht="15.95" customHeight="1" x14ac:dyDescent="0.2">
      <c r="A71" s="31"/>
      <c r="B71" s="31"/>
      <c r="C71" s="31"/>
      <c r="D71" s="38" t="s">
        <v>5</v>
      </c>
      <c r="E71" s="24">
        <f>SUBTOTAL(9,E70:E70)</f>
        <v>77611</v>
      </c>
    </row>
    <row r="72" spans="1:7" ht="15.95" customHeight="1" x14ac:dyDescent="0.2">
      <c r="A72" s="12" t="s">
        <v>46</v>
      </c>
      <c r="D72" s="17"/>
      <c r="E72" s="23"/>
    </row>
    <row r="73" spans="1:7" ht="15.95" customHeight="1" x14ac:dyDescent="0.2">
      <c r="A73" s="14"/>
      <c r="D73" s="17"/>
      <c r="E73" s="23"/>
    </row>
    <row r="74" spans="1:7" ht="15.95" customHeight="1" x14ac:dyDescent="0.2">
      <c r="A74" s="36" t="s">
        <v>7</v>
      </c>
      <c r="D74" s="17"/>
      <c r="E74" s="23"/>
    </row>
    <row r="75" spans="1:7" ht="15.95" customHeight="1" x14ac:dyDescent="0.2">
      <c r="A75" s="13" t="s">
        <v>45</v>
      </c>
      <c r="B75" s="13" t="s">
        <v>19</v>
      </c>
      <c r="C75" s="13" t="s">
        <v>43</v>
      </c>
      <c r="D75" s="4" t="s">
        <v>25</v>
      </c>
      <c r="E75" s="20">
        <v>200000</v>
      </c>
      <c r="F75" s="15">
        <v>200000</v>
      </c>
    </row>
    <row r="76" spans="1:7" ht="15.95" customHeight="1" x14ac:dyDescent="0.2">
      <c r="A76" s="4"/>
      <c r="B76" s="4"/>
      <c r="C76" s="4"/>
      <c r="D76" s="38" t="s">
        <v>5</v>
      </c>
      <c r="E76" s="24">
        <f>SUBTOTAL(9,E75)</f>
        <v>200000</v>
      </c>
    </row>
    <row r="77" spans="1:7" ht="15.95" customHeight="1" x14ac:dyDescent="0.2">
      <c r="A77" s="35" t="s">
        <v>11</v>
      </c>
      <c r="D77" s="11"/>
      <c r="E77" s="24"/>
    </row>
    <row r="78" spans="1:7" ht="15.95" customHeight="1" x14ac:dyDescent="0.2">
      <c r="A78" s="13" t="s">
        <v>44</v>
      </c>
      <c r="B78" s="45">
        <v>563000</v>
      </c>
      <c r="C78" s="56">
        <v>11623</v>
      </c>
      <c r="D78" s="46" t="s">
        <v>26</v>
      </c>
    </row>
    <row r="79" spans="1:7" ht="15.95" customHeight="1" x14ac:dyDescent="0.2">
      <c r="B79" s="45"/>
      <c r="C79" s="45"/>
      <c r="D79" s="46"/>
      <c r="E79" s="20">
        <v>200000</v>
      </c>
      <c r="F79" s="15">
        <v>200000</v>
      </c>
    </row>
    <row r="80" spans="1:7" ht="15.95" customHeight="1" x14ac:dyDescent="0.2">
      <c r="A80" s="31"/>
      <c r="B80" s="31"/>
      <c r="C80" s="31"/>
      <c r="D80" s="38" t="s">
        <v>5</v>
      </c>
      <c r="E80" s="24">
        <f>SUBTOTAL(9,E78:E79)</f>
        <v>200000</v>
      </c>
    </row>
    <row r="81" spans="1:6" ht="15.95" customHeight="1" x14ac:dyDescent="0.2">
      <c r="A81" s="31"/>
      <c r="B81" s="31"/>
      <c r="C81" s="31"/>
      <c r="D81" s="38"/>
      <c r="E81" s="24"/>
    </row>
    <row r="82" spans="1:6" s="43" customFormat="1" ht="15.95" customHeight="1" thickBot="1" x14ac:dyDescent="0.25">
      <c r="A82" s="26"/>
      <c r="B82" s="1"/>
      <c r="C82" s="25"/>
      <c r="D82" s="27" t="s">
        <v>16</v>
      </c>
      <c r="E82" s="18">
        <f>E71+E80</f>
        <v>277611</v>
      </c>
      <c r="F82" s="28"/>
    </row>
    <row r="83" spans="1:6" ht="15.95" customHeight="1" thickTop="1" x14ac:dyDescent="0.2"/>
  </sheetData>
  <customSheetViews>
    <customSheetView guid="{C6D943DA-BB19-43A1-B830-736D9C012146}" scale="150" showPageBreaks="1" fitToPage="1" printArea="1" view="pageBreakPreview" topLeftCell="A214">
      <selection activeCell="D249" sqref="D249"/>
      <rowBreaks count="5" manualBreakCount="5">
        <brk id="44" max="7" man="1"/>
        <brk id="90" max="7" man="1"/>
        <brk id="136" max="7" man="1"/>
        <brk id="182" max="7" man="1"/>
        <brk id="231" max="7" man="1"/>
      </rowBreaks>
      <pageMargins left="0.5" right="0.5" top="0.5" bottom="0.5" header="0.3" footer="0.3"/>
      <printOptions horizontalCentered="1"/>
      <pageSetup scale="98" fitToHeight="0" orientation="portrait" r:id="rId1"/>
      <headerFooter differentFirst="1" alignWithMargins="0">
        <oddFooter>&amp;C- &amp;P -</oddFooter>
        <firstFooter>&amp;C- &amp;P -</firstFooter>
      </headerFooter>
    </customSheetView>
    <customSheetView guid="{42656511-B4D8-4F96-B13E-D97906B3341F}" scale="150" showPageBreaks="1" fitToPage="1" printArea="1" view="pageBreakPreview" topLeftCell="A191">
      <selection activeCell="F198" sqref="F198"/>
      <rowBreaks count="7" manualBreakCount="7">
        <brk id="42" max="7" man="1"/>
        <brk id="78" max="7" man="1"/>
        <brk id="120" max="7" man="1"/>
        <brk id="163" max="7" man="1"/>
        <brk id="205" max="7" man="1"/>
        <brk id="254" max="7" man="1"/>
        <brk id="301" max="7" man="1"/>
      </rowBreaks>
      <pageMargins left="0.5" right="0.5" top="0.5" bottom="0.5" header="0.3" footer="0.3"/>
      <printOptions horizontalCentered="1"/>
      <pageSetup scale="98" fitToHeight="0" orientation="portrait" r:id="rId2"/>
      <headerFooter differentFirst="1" alignWithMargins="0">
        <oddFooter>&amp;C- &amp;P -</oddFooter>
        <firstFooter>&amp;C- &amp;P -</firstFooter>
      </headerFooter>
    </customSheetView>
  </customSheetViews>
  <phoneticPr fontId="26" type="noConversion"/>
  <printOptions horizontalCentered="1"/>
  <pageMargins left="0.5" right="0.5" top="0.5" bottom="0.5" header="0.3" footer="0.3"/>
  <pageSetup scale="81" fitToHeight="0" orientation="portrait" r:id="rId3"/>
  <headerFooter differentFirst="1" alignWithMargins="0">
    <oddFooter>&amp;C- &amp;P -</oddFooter>
    <firstFooter>&amp;C- &amp;P -</firstFooter>
  </headerFooter>
  <rowBreaks count="1" manualBreakCount="1">
    <brk id="5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Ross McGinn</cp:lastModifiedBy>
  <cp:lastPrinted>2023-05-15T15:58:14Z</cp:lastPrinted>
  <dcterms:created xsi:type="dcterms:W3CDTF">2007-01-29T16:59:23Z</dcterms:created>
  <dcterms:modified xsi:type="dcterms:W3CDTF">2023-05-17T16:00:51Z</dcterms:modified>
</cp:coreProperties>
</file>