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Amendments\4th Quarter Review\"/>
    </mc:Choice>
  </mc:AlternateContent>
  <bookViews>
    <workbookView xWindow="-120" yWindow="-120" windowWidth="29040" windowHeight="15840"/>
  </bookViews>
  <sheets>
    <sheet name="Attachment" sheetId="1" r:id="rId1"/>
  </sheets>
  <definedNames>
    <definedName name="_xlnm.Print_Area" localSheetId="0">Attachment!$A$1:$F$183</definedName>
    <definedName name="Z_42656511_B4D8_4F96_B13E_D97906B3341F_.wvu.PrintArea" localSheetId="0" hidden="1">Attachment!$A$1:$F$180</definedName>
    <definedName name="Z_C6D943DA_BB19_43A1_B830_736D9C012146_.wvu.PrintArea" localSheetId="0" hidden="1">Attachment!$A$1:$F$182</definedName>
  </definedNames>
  <calcPr calcId="162913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1" l="1"/>
  <c r="E180" i="1"/>
  <c r="E177" i="1"/>
  <c r="E169" i="1"/>
  <c r="E166" i="1"/>
  <c r="E158" i="1"/>
  <c r="E155" i="1"/>
  <c r="E148" i="1"/>
  <c r="E145" i="1"/>
  <c r="E139" i="1"/>
  <c r="E130" i="1"/>
  <c r="E121" i="1"/>
  <c r="E118" i="1"/>
  <c r="E112" i="1"/>
  <c r="E109" i="1"/>
  <c r="E96" i="1"/>
  <c r="E92" i="1"/>
  <c r="E80" i="1"/>
  <c r="E72" i="1"/>
  <c r="E64" i="1"/>
  <c r="E34" i="1"/>
  <c r="E29" i="1"/>
  <c r="E18" i="1"/>
  <c r="E10" i="1"/>
  <c r="E38" i="1"/>
  <c r="E182" i="1" l="1"/>
  <c r="E98" i="1"/>
  <c r="F147" i="1"/>
  <c r="F144" i="1"/>
  <c r="F132" i="1"/>
  <c r="F129" i="1"/>
  <c r="F95" i="1"/>
  <c r="F94" i="1"/>
  <c r="F176" i="1"/>
  <c r="F91" i="1"/>
  <c r="F90" i="1"/>
  <c r="E76" i="1"/>
  <c r="E68" i="1"/>
  <c r="F67" i="1"/>
  <c r="F63" i="1"/>
  <c r="F71" i="1" s="1"/>
  <c r="F79" i="1" s="1"/>
  <c r="F62" i="1"/>
  <c r="F70" i="1" s="1"/>
  <c r="F78" i="1" s="1"/>
  <c r="E60" i="1"/>
  <c r="F59" i="1"/>
  <c r="F75" i="1" s="1"/>
  <c r="E50" i="1"/>
  <c r="F49" i="1"/>
  <c r="E47" i="1"/>
  <c r="E52" i="1" s="1"/>
  <c r="F46" i="1"/>
  <c r="F25" i="1"/>
  <c r="E82" i="1" l="1"/>
  <c r="F157" i="1" l="1"/>
  <c r="F154" i="1"/>
  <c r="F152" i="1"/>
  <c r="F120" i="1"/>
  <c r="F117" i="1"/>
  <c r="F17" i="1"/>
  <c r="F20" i="1"/>
  <c r="F108" i="1"/>
  <c r="E21" i="1" l="1"/>
  <c r="E13" i="1"/>
  <c r="F12" i="1"/>
  <c r="F9" i="1"/>
  <c r="E40" i="1" l="1"/>
</calcChain>
</file>

<file path=xl/sharedStrings.xml><?xml version="1.0" encoding="utf-8"?>
<sst xmlns="http://schemas.openxmlformats.org/spreadsheetml/2006/main" count="260" uniqueCount="116">
  <si>
    <t>INCREASE/</t>
  </si>
  <si>
    <t>REVISED</t>
  </si>
  <si>
    <t>DECREASE</t>
  </si>
  <si>
    <t>BUDGET</t>
  </si>
  <si>
    <t>Total</t>
  </si>
  <si>
    <t>ATTACHMENT "A"</t>
  </si>
  <si>
    <t>Revenue</t>
  </si>
  <si>
    <t>CAPITAL IMPROVEMENT FUND</t>
  </si>
  <si>
    <t>Expenditures</t>
  </si>
  <si>
    <t>Total Capital Improvement Fund Amendments</t>
  </si>
  <si>
    <t>563000</t>
  </si>
  <si>
    <t>563010</t>
  </si>
  <si>
    <t>Expenditure</t>
  </si>
  <si>
    <t>GENERAL FUND</t>
  </si>
  <si>
    <t>Total General Fund Operational Amendments</t>
  </si>
  <si>
    <t>Police - Insurance Premium Tax</t>
  </si>
  <si>
    <t>Casualty Insurance Premium Tax</t>
  </si>
  <si>
    <t>Fire - Insurance Premium Tax</t>
  </si>
  <si>
    <t>Fire Insurance Premium Tax</t>
  </si>
  <si>
    <t>381000</t>
  </si>
  <si>
    <t>GENERAL PROJECTS (311)</t>
  </si>
  <si>
    <t>General Fund Operating Budget Transfers to CIP Projects</t>
  </si>
  <si>
    <t>(continued)</t>
  </si>
  <si>
    <t>14223 - Front Street Dock Repair</t>
  </si>
  <si>
    <t>317810</t>
  </si>
  <si>
    <t>14223</t>
  </si>
  <si>
    <t>31772</t>
  </si>
  <si>
    <t>317374</t>
  </si>
  <si>
    <t>337500</t>
  </si>
  <si>
    <t>Find Grant</t>
  </si>
  <si>
    <t>565140</t>
  </si>
  <si>
    <t>Infrastructure Design - Piers &amp; Docks</t>
  </si>
  <si>
    <t>Other Professional Services</t>
  </si>
  <si>
    <t>IOTB - Design</t>
  </si>
  <si>
    <t>11723 - Ballfield Renovations</t>
  </si>
  <si>
    <t>381041</t>
  </si>
  <si>
    <t>11723</t>
  </si>
  <si>
    <t>10621 - Golf Course Renovations</t>
  </si>
  <si>
    <t>10621</t>
  </si>
  <si>
    <t>381006</t>
  </si>
  <si>
    <t>Improvements Other Than Bldg</t>
  </si>
  <si>
    <t>42000521</t>
  </si>
  <si>
    <t>564000</t>
  </si>
  <si>
    <t>Machinery &amp; Equipment</t>
  </si>
  <si>
    <t>90100581</t>
  </si>
  <si>
    <t>591070</t>
  </si>
  <si>
    <t>Inter to (311) General Projects</t>
  </si>
  <si>
    <t>HOME INVESTMENT PARTNERSHIP (HOME) FUND</t>
  </si>
  <si>
    <t>5793313</t>
  </si>
  <si>
    <t>331536</t>
  </si>
  <si>
    <t/>
  </si>
  <si>
    <t>HOME Program Income</t>
  </si>
  <si>
    <t>57900554</t>
  </si>
  <si>
    <t>534210</t>
  </si>
  <si>
    <t>Rehabilitation Contracts</t>
  </si>
  <si>
    <t>Total HOME Fund Operational Amendments</t>
  </si>
  <si>
    <t>5783613</t>
  </si>
  <si>
    <t>361111</t>
  </si>
  <si>
    <t>Interest Income - EPC Restricted</t>
  </si>
  <si>
    <t>57800554</t>
  </si>
  <si>
    <t>57800581</t>
  </si>
  <si>
    <t>591050</t>
  </si>
  <si>
    <t>Inter to (001) General Fund</t>
  </si>
  <si>
    <t>5783343</t>
  </si>
  <si>
    <t>334524</t>
  </si>
  <si>
    <t>21/22 SHIP</t>
  </si>
  <si>
    <t>Total SHIP Fund Operational Amendments</t>
  </si>
  <si>
    <t>WATER &amp; SEWER FUND</t>
  </si>
  <si>
    <t>Water &amp; Sewer Fund Operating Budget Transfers to CIP Projects</t>
  </si>
  <si>
    <t>62100533</t>
  </si>
  <si>
    <t>94100587</t>
  </si>
  <si>
    <t>591310</t>
  </si>
  <si>
    <t>94100536</t>
  </si>
  <si>
    <t>590310</t>
  </si>
  <si>
    <t>Contingency</t>
  </si>
  <si>
    <t>Total Water &amp; Sewer Fund Operational Amendments</t>
  </si>
  <si>
    <t>12223 - Crime Scene &amp; Traffic Homicide Incident Mapping System</t>
  </si>
  <si>
    <t>312810</t>
  </si>
  <si>
    <t>12223</t>
  </si>
  <si>
    <t>31221</t>
  </si>
  <si>
    <t>568010</t>
  </si>
  <si>
    <t>Computer Software</t>
  </si>
  <si>
    <t>413870</t>
  </si>
  <si>
    <t>WATER &amp; SEWER PROJECTS (419)</t>
  </si>
  <si>
    <t>31423 - Two Replacement Pump Motors</t>
  </si>
  <si>
    <t>387028</t>
  </si>
  <si>
    <t>31423</t>
  </si>
  <si>
    <t>41333</t>
  </si>
  <si>
    <t>90100519</t>
  </si>
  <si>
    <t>94100581</t>
  </si>
  <si>
    <t>12323</t>
  </si>
  <si>
    <t>31222</t>
  </si>
  <si>
    <t>12323 - Fire Training Center Improvements</t>
  </si>
  <si>
    <t>12523 - Eau Gallie Civic Center Column Improvements</t>
  </si>
  <si>
    <t>12523</t>
  </si>
  <si>
    <t>562020</t>
  </si>
  <si>
    <t>Building Design</t>
  </si>
  <si>
    <t>18224 - Computer Replacement Program</t>
  </si>
  <si>
    <t>311810</t>
  </si>
  <si>
    <t>18224</t>
  </si>
  <si>
    <t>31119</t>
  </si>
  <si>
    <t>552025</t>
  </si>
  <si>
    <t>Computer Equipment</t>
  </si>
  <si>
    <t>531990</t>
  </si>
  <si>
    <t>American Rescue Plan Act</t>
  </si>
  <si>
    <t>Inter to (361) ARPA</t>
  </si>
  <si>
    <t>ARPA Appropriation True-Up</t>
  </si>
  <si>
    <t>Inter to (311) ARPA</t>
  </si>
  <si>
    <t>Intra to (413) W&amp;S Projects</t>
  </si>
  <si>
    <t>Inter to (311) General Const</t>
  </si>
  <si>
    <t>Inter in (419) W&amp;S</t>
  </si>
  <si>
    <t>Inter in (001) General Fund</t>
  </si>
  <si>
    <t>Inter in (001) General Fund - ARPA</t>
  </si>
  <si>
    <t>Inter in (001) GF ARPA</t>
  </si>
  <si>
    <t>Inter in (401) Water &amp; Sewer</t>
  </si>
  <si>
    <t>STATE HOUSING INITIATIVE PARTNERSHIP (SHIP)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</si>
</sst>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75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37" fontId="19" fillId="0" borderId="1" xfId="0" applyNumberFormat="1" applyFont="1" applyBorder="1" applyAlignment="1">
      <alignment horizontal="center" vertical="center"/>
    </xf>
    <xf numFmtId="37" fontId="19" fillId="0" borderId="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37" fontId="19" fillId="0" borderId="0" xfId="0" applyNumberFormat="1" applyFont="1" applyBorder="1" applyAlignment="1">
      <alignment horizontal="center" vertical="center"/>
    </xf>
    <xf numFmtId="37" fontId="18" fillId="33" borderId="0" xfId="0" applyNumberFormat="1" applyFont="1" applyFill="1" applyAlignment="1">
      <alignment vertical="center"/>
    </xf>
    <xf numFmtId="0" fontId="18" fillId="33" borderId="0" xfId="0" applyFont="1" applyFill="1" applyAlignment="1">
      <alignment vertical="center"/>
    </xf>
    <xf numFmtId="49" fontId="18" fillId="33" borderId="0" xfId="0" applyNumberFormat="1" applyFont="1" applyFill="1" applyAlignment="1">
      <alignment horizontal="left" vertical="center"/>
    </xf>
    <xf numFmtId="49" fontId="19" fillId="0" borderId="1" xfId="0" applyNumberFormat="1" applyFont="1" applyFill="1" applyBorder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37" fontId="19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37" fontId="18" fillId="0" borderId="2" xfId="0" applyNumberFormat="1" applyFont="1" applyFill="1" applyBorder="1" applyAlignment="1">
      <alignment vertical="center"/>
    </xf>
    <xf numFmtId="164" fontId="19" fillId="0" borderId="0" xfId="0" applyNumberFormat="1" applyFont="1" applyFill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37" fontId="18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37" fontId="18" fillId="0" borderId="0" xfId="0" applyNumberFormat="1" applyFont="1" applyAlignment="1">
      <alignment vertical="center"/>
    </xf>
    <xf numFmtId="37" fontId="18" fillId="0" borderId="2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9" fillId="0" borderId="1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top"/>
    </xf>
    <xf numFmtId="165" fontId="18" fillId="0" borderId="0" xfId="0" applyNumberFormat="1" applyFont="1"/>
    <xf numFmtId="49" fontId="22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37" fontId="19" fillId="0" borderId="13" xfId="0" applyNumberFormat="1" applyFont="1" applyBorder="1" applyAlignment="1">
      <alignment vertical="center"/>
    </xf>
    <xf numFmtId="37" fontId="18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37" fontId="19" fillId="0" borderId="0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37" fontId="19" fillId="0" borderId="0" xfId="0" applyNumberFormat="1" applyFont="1" applyAlignment="1">
      <alignment horizontal="center" vertical="center"/>
    </xf>
    <xf numFmtId="37" fontId="19" fillId="0" borderId="12" xfId="0" applyNumberFormat="1" applyFont="1" applyBorder="1" applyAlignment="1">
      <alignment vertical="center"/>
    </xf>
    <xf numFmtId="37" fontId="18" fillId="0" borderId="0" xfId="0" applyNumberFormat="1" applyFont="1" applyBorder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18" fillId="33" borderId="0" xfId="0" applyFont="1" applyFill="1" applyAlignment="1">
      <alignment horizontal="right" vertical="center"/>
    </xf>
    <xf numFmtId="37" fontId="19" fillId="0" borderId="12" xfId="0" applyNumberFormat="1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5" customWidth="1"/>
    <col min="2" max="2" width="9.28515625" style="5" customWidth="1"/>
    <col min="3" max="3" width="7.5703125" style="6" customWidth="1"/>
    <col min="4" max="4" width="41" style="4" customWidth="1"/>
    <col min="5" max="5" width="13.85546875" style="7" bestFit="1" customWidth="1"/>
    <col min="6" max="6" width="12" style="7" bestFit="1" customWidth="1"/>
    <col min="7" max="7" width="14.7109375" style="4" bestFit="1" customWidth="1"/>
    <col min="8" max="16384" width="9.140625" style="4"/>
  </cols>
  <sheetData>
    <row r="1" spans="1:6" ht="15.95" customHeight="1" x14ac:dyDescent="0.2">
      <c r="A1" s="1"/>
      <c r="B1" s="2"/>
      <c r="C1" s="2"/>
      <c r="D1" s="3" t="s">
        <v>5</v>
      </c>
      <c r="E1" s="2"/>
      <c r="F1" s="2"/>
    </row>
    <row r="2" spans="1:6" ht="15.95" customHeight="1" x14ac:dyDescent="0.2">
      <c r="A2" s="1"/>
      <c r="B2" s="2"/>
      <c r="C2" s="2"/>
      <c r="D2" s="3"/>
      <c r="E2" s="2"/>
      <c r="F2" s="2"/>
    </row>
    <row r="3" spans="1:6" ht="15" customHeight="1" x14ac:dyDescent="0.2">
      <c r="A3" s="10" t="s">
        <v>13</v>
      </c>
      <c r="B3" s="11"/>
      <c r="C3" s="11"/>
      <c r="D3" s="11"/>
      <c r="E3" s="8" t="s">
        <v>0</v>
      </c>
      <c r="F3" s="8" t="s">
        <v>1</v>
      </c>
    </row>
    <row r="4" spans="1:6" ht="15" customHeight="1" x14ac:dyDescent="0.2">
      <c r="A4" s="12"/>
      <c r="B4" s="12"/>
      <c r="C4" s="12"/>
      <c r="D4" s="12"/>
      <c r="E4" s="9" t="s">
        <v>2</v>
      </c>
      <c r="F4" s="9" t="s">
        <v>3</v>
      </c>
    </row>
    <row r="5" spans="1:6" ht="15" customHeight="1" x14ac:dyDescent="0.2">
      <c r="A5" s="13"/>
      <c r="B5" s="13"/>
      <c r="C5" s="13"/>
      <c r="D5" s="13"/>
      <c r="E5" s="14"/>
      <c r="F5" s="14"/>
    </row>
    <row r="6" spans="1:6" ht="15" customHeight="1" x14ac:dyDescent="0.2">
      <c r="A6" s="36" t="s">
        <v>15</v>
      </c>
      <c r="B6" s="30"/>
      <c r="C6" s="36"/>
      <c r="D6" s="29"/>
      <c r="F6" s="4"/>
    </row>
    <row r="7" spans="1:6" ht="15.95" customHeight="1" x14ac:dyDescent="0.2">
      <c r="A7" s="37"/>
      <c r="B7" s="30"/>
      <c r="C7" s="36"/>
      <c r="D7" s="29"/>
      <c r="F7" s="4"/>
    </row>
    <row r="8" spans="1:6" ht="15.95" customHeight="1" x14ac:dyDescent="0.2">
      <c r="A8" s="28" t="s">
        <v>6</v>
      </c>
    </row>
    <row r="9" spans="1:6" ht="15.95" customHeight="1" x14ac:dyDescent="0.2">
      <c r="A9" s="30">
        <v>4203123</v>
      </c>
      <c r="B9" s="30">
        <v>312520</v>
      </c>
      <c r="C9" s="38"/>
      <c r="D9" s="4" t="s">
        <v>16</v>
      </c>
      <c r="E9" s="32">
        <v>162566</v>
      </c>
      <c r="F9" s="7">
        <f>820000+E9</f>
        <v>982566</v>
      </c>
    </row>
    <row r="10" spans="1:6" ht="15.95" customHeight="1" x14ac:dyDescent="0.2">
      <c r="C10" s="38"/>
      <c r="D10" s="29" t="s">
        <v>4</v>
      </c>
      <c r="E10" s="7">
        <f>SUBTOTAL(9,E9:E9)</f>
        <v>162566</v>
      </c>
    </row>
    <row r="11" spans="1:6" ht="15.95" customHeight="1" x14ac:dyDescent="0.2">
      <c r="A11" s="28" t="s">
        <v>12</v>
      </c>
      <c r="C11" s="38"/>
    </row>
    <row r="12" spans="1:6" ht="15.95" customHeight="1" x14ac:dyDescent="0.2">
      <c r="A12" s="30">
        <v>42000521</v>
      </c>
      <c r="B12" s="30">
        <v>522025</v>
      </c>
      <c r="D12" s="4" t="s">
        <v>16</v>
      </c>
      <c r="E12" s="32">
        <v>162566</v>
      </c>
      <c r="F12" s="7">
        <f>820000+E12</f>
        <v>982566</v>
      </c>
    </row>
    <row r="13" spans="1:6" ht="15.95" customHeight="1" x14ac:dyDescent="0.2">
      <c r="A13" s="24"/>
      <c r="B13" s="30"/>
      <c r="C13" s="36"/>
      <c r="D13" s="29" t="s">
        <v>4</v>
      </c>
      <c r="E13" s="7">
        <f>E12</f>
        <v>162566</v>
      </c>
      <c r="F13" s="4"/>
    </row>
    <row r="14" spans="1:6" ht="15.95" customHeight="1" x14ac:dyDescent="0.2">
      <c r="A14" s="36" t="s">
        <v>17</v>
      </c>
      <c r="B14" s="30"/>
      <c r="C14" s="36"/>
      <c r="D14" s="29"/>
      <c r="F14" s="4"/>
    </row>
    <row r="15" spans="1:6" ht="15.95" customHeight="1" x14ac:dyDescent="0.2">
      <c r="A15" s="37"/>
      <c r="B15" s="30"/>
      <c r="C15" s="36"/>
      <c r="D15" s="29"/>
      <c r="F15" s="4"/>
    </row>
    <row r="16" spans="1:6" ht="15.95" customHeight="1" x14ac:dyDescent="0.2">
      <c r="A16" s="28" t="s">
        <v>6</v>
      </c>
    </row>
    <row r="17" spans="1:6" ht="15.95" customHeight="1" x14ac:dyDescent="0.2">
      <c r="A17" s="30">
        <v>5303123</v>
      </c>
      <c r="B17" s="30">
        <v>312510</v>
      </c>
      <c r="C17" s="38"/>
      <c r="D17" s="4" t="s">
        <v>18</v>
      </c>
      <c r="E17" s="32">
        <v>61271</v>
      </c>
      <c r="F17" s="7">
        <f>585000+E17</f>
        <v>646271</v>
      </c>
    </row>
    <row r="18" spans="1:6" ht="15.95" customHeight="1" x14ac:dyDescent="0.2">
      <c r="C18" s="38"/>
      <c r="D18" s="29" t="s">
        <v>4</v>
      </c>
      <c r="E18" s="7">
        <f>SUBTOTAL(9,E17:E17)</f>
        <v>61271</v>
      </c>
    </row>
    <row r="19" spans="1:6" ht="15.95" customHeight="1" x14ac:dyDescent="0.2">
      <c r="A19" s="28" t="s">
        <v>12</v>
      </c>
      <c r="C19" s="38"/>
    </row>
    <row r="20" spans="1:6" ht="15.95" customHeight="1" x14ac:dyDescent="0.2">
      <c r="A20" s="30">
        <v>53000522</v>
      </c>
      <c r="B20" s="30">
        <v>522035</v>
      </c>
      <c r="D20" s="4" t="s">
        <v>18</v>
      </c>
      <c r="E20" s="32">
        <v>61271</v>
      </c>
      <c r="F20" s="7">
        <f>585000+E20</f>
        <v>646271</v>
      </c>
    </row>
    <row r="21" spans="1:6" ht="15.95" customHeight="1" x14ac:dyDescent="0.2">
      <c r="A21" s="24"/>
      <c r="B21" s="30"/>
      <c r="C21" s="36"/>
      <c r="D21" s="29" t="s">
        <v>4</v>
      </c>
      <c r="E21" s="7">
        <f>E20</f>
        <v>61271</v>
      </c>
      <c r="F21" s="4"/>
    </row>
    <row r="22" spans="1:6" ht="15.95" customHeight="1" x14ac:dyDescent="0.2">
      <c r="A22" s="36" t="s">
        <v>21</v>
      </c>
      <c r="B22" s="30"/>
      <c r="C22" s="36"/>
      <c r="D22" s="29"/>
      <c r="F22" s="4"/>
    </row>
    <row r="23" spans="1:6" ht="15.95" customHeight="1" x14ac:dyDescent="0.2">
      <c r="A23" s="36"/>
      <c r="B23" s="30"/>
      <c r="C23" s="36"/>
      <c r="D23" s="29"/>
      <c r="F23" s="4"/>
    </row>
    <row r="24" spans="1:6" ht="15.95" customHeight="1" x14ac:dyDescent="0.2">
      <c r="A24" s="28" t="s">
        <v>12</v>
      </c>
      <c r="C24" s="38"/>
    </row>
    <row r="25" spans="1:6" ht="15.95" customHeight="1" x14ac:dyDescent="0.2">
      <c r="A25" s="46" t="s">
        <v>41</v>
      </c>
      <c r="B25" s="46" t="s">
        <v>42</v>
      </c>
      <c r="C25" s="47"/>
      <c r="D25" s="48" t="s">
        <v>43</v>
      </c>
      <c r="E25" s="49">
        <v>-125000</v>
      </c>
      <c r="F25" s="49">
        <f>683004+E25</f>
        <v>558004</v>
      </c>
    </row>
    <row r="26" spans="1:6" ht="15.95" customHeight="1" x14ac:dyDescent="0.2">
      <c r="A26" s="46" t="s">
        <v>88</v>
      </c>
      <c r="B26" s="46" t="s">
        <v>103</v>
      </c>
      <c r="C26" s="47"/>
      <c r="D26" s="48" t="s">
        <v>32</v>
      </c>
      <c r="E26" s="49">
        <v>-150000</v>
      </c>
      <c r="F26" s="49">
        <v>171348</v>
      </c>
    </row>
    <row r="27" spans="1:6" ht="15.95" customHeight="1" x14ac:dyDescent="0.2">
      <c r="A27" s="46" t="s">
        <v>88</v>
      </c>
      <c r="B27" s="46" t="s">
        <v>73</v>
      </c>
      <c r="C27" s="47"/>
      <c r="D27" s="48" t="s">
        <v>74</v>
      </c>
      <c r="E27" s="49">
        <v>-375000</v>
      </c>
      <c r="F27" s="49">
        <v>247684</v>
      </c>
    </row>
    <row r="28" spans="1:6" ht="15.95" customHeight="1" x14ac:dyDescent="0.2">
      <c r="A28" s="46" t="s">
        <v>44</v>
      </c>
      <c r="B28" s="46" t="s">
        <v>45</v>
      </c>
      <c r="C28" s="47"/>
      <c r="D28" s="48" t="s">
        <v>46</v>
      </c>
      <c r="E28" s="50">
        <v>650000</v>
      </c>
      <c r="F28" s="7">
        <v>6789611</v>
      </c>
    </row>
    <row r="29" spans="1:6" ht="15.95" customHeight="1" x14ac:dyDescent="0.2">
      <c r="A29" s="4"/>
      <c r="B29" s="4"/>
      <c r="C29" s="4"/>
      <c r="D29" s="54" t="s">
        <v>4</v>
      </c>
      <c r="E29" s="49">
        <f>SUBTOTAL(9,E25:E28)</f>
        <v>0</v>
      </c>
      <c r="F29" s="4"/>
    </row>
    <row r="30" spans="1:6" ht="15.95" customHeight="1" x14ac:dyDescent="0.2">
      <c r="A30" s="36" t="s">
        <v>106</v>
      </c>
      <c r="B30" s="30"/>
      <c r="C30" s="36"/>
      <c r="D30" s="29"/>
      <c r="F30" s="4"/>
    </row>
    <row r="31" spans="1:6" ht="15.95" customHeight="1" x14ac:dyDescent="0.2">
      <c r="A31" s="37"/>
      <c r="B31" s="30"/>
      <c r="C31" s="36"/>
      <c r="D31" s="29"/>
      <c r="F31" s="4"/>
    </row>
    <row r="32" spans="1:6" ht="15.95" customHeight="1" x14ac:dyDescent="0.2">
      <c r="A32" s="28" t="s">
        <v>6</v>
      </c>
    </row>
    <row r="33" spans="1:6" ht="15.95" customHeight="1" x14ac:dyDescent="0.2">
      <c r="A33" s="30">
        <v>9013323</v>
      </c>
      <c r="B33" s="30">
        <v>332001</v>
      </c>
      <c r="C33" s="38"/>
      <c r="D33" s="4" t="s">
        <v>104</v>
      </c>
      <c r="E33" s="32">
        <v>-813453</v>
      </c>
      <c r="F33" s="7">
        <v>1886646</v>
      </c>
    </row>
    <row r="34" spans="1:6" ht="15.95" customHeight="1" x14ac:dyDescent="0.2">
      <c r="C34" s="38"/>
      <c r="D34" s="29" t="s">
        <v>4</v>
      </c>
      <c r="E34" s="7">
        <f>SUBTOTAL(9,E33:E33)</f>
        <v>-813453</v>
      </c>
    </row>
    <row r="35" spans="1:6" ht="15.95" customHeight="1" x14ac:dyDescent="0.2">
      <c r="A35" s="28" t="s">
        <v>12</v>
      </c>
      <c r="C35" s="38"/>
    </row>
    <row r="36" spans="1:6" ht="15.95" customHeight="1" x14ac:dyDescent="0.2">
      <c r="A36" s="30">
        <v>90100581</v>
      </c>
      <c r="B36" s="30">
        <v>591075</v>
      </c>
      <c r="D36" s="4" t="s">
        <v>107</v>
      </c>
      <c r="E36" s="39">
        <v>186547</v>
      </c>
      <c r="F36" s="7">
        <v>1886646</v>
      </c>
    </row>
    <row r="37" spans="1:6" ht="15.95" customHeight="1" x14ac:dyDescent="0.2">
      <c r="A37" s="30">
        <v>90100581</v>
      </c>
      <c r="B37" s="30">
        <v>591305</v>
      </c>
      <c r="D37" s="4" t="s">
        <v>105</v>
      </c>
      <c r="E37" s="32">
        <v>-1000000</v>
      </c>
      <c r="F37" s="7">
        <v>0</v>
      </c>
    </row>
    <row r="38" spans="1:6" ht="15.95" customHeight="1" x14ac:dyDescent="0.2">
      <c r="A38" s="24"/>
      <c r="B38" s="30"/>
      <c r="C38" s="36"/>
      <c r="D38" s="29" t="s">
        <v>4</v>
      </c>
      <c r="E38" s="7">
        <f>SUM(E36:E37)</f>
        <v>-813453</v>
      </c>
      <c r="F38" s="4"/>
    </row>
    <row r="39" spans="1:6" ht="15.95" customHeight="1" x14ac:dyDescent="0.2">
      <c r="A39" s="51"/>
      <c r="B39" s="52"/>
      <c r="C39" s="53"/>
      <c r="D39" s="54"/>
      <c r="E39" s="49"/>
      <c r="F39" s="48"/>
    </row>
    <row r="40" spans="1:6" ht="15.95" customHeight="1" thickBot="1" x14ac:dyDescent="0.25">
      <c r="A40" s="30"/>
      <c r="B40" s="30"/>
      <c r="C40" s="33"/>
      <c r="D40" s="26" t="s">
        <v>14</v>
      </c>
      <c r="E40" s="74">
        <f>E13+E21+E29+E38</f>
        <v>-589616</v>
      </c>
      <c r="F40" s="35"/>
    </row>
    <row r="41" spans="1:6" ht="15.95" customHeight="1" thickTop="1" x14ac:dyDescent="0.2">
      <c r="A41" s="30"/>
      <c r="B41" s="30"/>
      <c r="C41" s="33"/>
      <c r="D41" s="26"/>
      <c r="E41" s="34"/>
      <c r="F41" s="35"/>
    </row>
    <row r="42" spans="1:6" ht="15.95" customHeight="1" x14ac:dyDescent="0.2">
      <c r="A42" s="55" t="s">
        <v>47</v>
      </c>
      <c r="B42" s="55"/>
      <c r="C42" s="55"/>
      <c r="D42" s="55"/>
      <c r="E42" s="8" t="s">
        <v>0</v>
      </c>
      <c r="F42" s="8" t="s">
        <v>1</v>
      </c>
    </row>
    <row r="43" spans="1:6" ht="15.95" customHeight="1" x14ac:dyDescent="0.2">
      <c r="A43" s="56"/>
      <c r="B43" s="56"/>
      <c r="C43" s="56"/>
      <c r="D43" s="56"/>
      <c r="E43" s="9" t="s">
        <v>2</v>
      </c>
      <c r="F43" s="9" t="s">
        <v>3</v>
      </c>
    </row>
    <row r="44" spans="1:6" ht="15.95" customHeight="1" x14ac:dyDescent="0.2">
      <c r="A44" s="57"/>
      <c r="B44" s="52"/>
      <c r="C44" s="48"/>
      <c r="D44" s="48"/>
      <c r="E44" s="49"/>
      <c r="F44" s="48"/>
    </row>
    <row r="45" spans="1:6" ht="15.95" customHeight="1" x14ac:dyDescent="0.2">
      <c r="A45" s="45" t="s">
        <v>6</v>
      </c>
      <c r="B45" s="46"/>
      <c r="C45" s="58"/>
      <c r="D45" s="48"/>
      <c r="E45" s="49"/>
      <c r="F45" s="49"/>
    </row>
    <row r="46" spans="1:6" ht="15.95" customHeight="1" x14ac:dyDescent="0.2">
      <c r="A46" s="46" t="s">
        <v>48</v>
      </c>
      <c r="B46" s="46" t="s">
        <v>49</v>
      </c>
      <c r="C46" s="59" t="s">
        <v>50</v>
      </c>
      <c r="D46" s="48" t="s">
        <v>51</v>
      </c>
      <c r="E46" s="50">
        <v>15001</v>
      </c>
      <c r="F46" s="49">
        <f>E46+0</f>
        <v>15001</v>
      </c>
    </row>
    <row r="47" spans="1:6" ht="15.95" customHeight="1" x14ac:dyDescent="0.2">
      <c r="A47" s="46"/>
      <c r="B47" s="46"/>
      <c r="C47" s="58"/>
      <c r="D47" s="54" t="s">
        <v>4</v>
      </c>
      <c r="E47" s="49">
        <f>SUM(E46:E46)</f>
        <v>15001</v>
      </c>
      <c r="F47" s="49"/>
    </row>
    <row r="48" spans="1:6" ht="15.95" customHeight="1" x14ac:dyDescent="0.2">
      <c r="A48" s="45" t="s">
        <v>12</v>
      </c>
      <c r="B48" s="46"/>
      <c r="C48" s="47"/>
      <c r="D48" s="48"/>
      <c r="E48" s="49"/>
      <c r="F48" s="49"/>
    </row>
    <row r="49" spans="1:6" ht="15.95" customHeight="1" x14ac:dyDescent="0.2">
      <c r="A49" s="46" t="s">
        <v>52</v>
      </c>
      <c r="B49" s="46" t="s">
        <v>53</v>
      </c>
      <c r="C49" s="59" t="s">
        <v>50</v>
      </c>
      <c r="D49" s="48" t="s">
        <v>54</v>
      </c>
      <c r="E49" s="50">
        <v>15001</v>
      </c>
      <c r="F49" s="60">
        <f>E49+170185</f>
        <v>185186</v>
      </c>
    </row>
    <row r="50" spans="1:6" ht="15.95" customHeight="1" x14ac:dyDescent="0.2">
      <c r="A50" s="61"/>
      <c r="B50" s="52"/>
      <c r="C50" s="58"/>
      <c r="D50" s="54" t="s">
        <v>4</v>
      </c>
      <c r="E50" s="49">
        <f>SUM(E49:E49)</f>
        <v>15001</v>
      </c>
      <c r="F50" s="48"/>
    </row>
    <row r="51" spans="1:6" ht="15.95" customHeight="1" x14ac:dyDescent="0.2">
      <c r="A51" s="61"/>
      <c r="B51" s="52"/>
      <c r="C51" s="58"/>
      <c r="D51" s="54"/>
      <c r="E51" s="49"/>
      <c r="F51" s="48"/>
    </row>
    <row r="52" spans="1:6" ht="15.95" customHeight="1" thickBot="1" x14ac:dyDescent="0.25">
      <c r="A52" s="53"/>
      <c r="B52" s="46"/>
      <c r="C52" s="58"/>
      <c r="D52" s="62" t="s">
        <v>55</v>
      </c>
      <c r="E52" s="63">
        <f>E47</f>
        <v>15001</v>
      </c>
      <c r="F52" s="64"/>
    </row>
    <row r="53" spans="1:6" ht="15.95" customHeight="1" thickTop="1" x14ac:dyDescent="0.2">
      <c r="A53" s="53"/>
      <c r="B53" s="46"/>
      <c r="C53" s="58"/>
      <c r="D53" s="62"/>
      <c r="E53" s="65"/>
      <c r="F53" s="64"/>
    </row>
    <row r="54" spans="1:6" ht="15.95" customHeight="1" x14ac:dyDescent="0.2">
      <c r="A54" s="52"/>
      <c r="B54" s="46"/>
      <c r="C54" s="48"/>
      <c r="D54" s="53"/>
      <c r="E54" s="65"/>
      <c r="F54" s="49"/>
    </row>
    <row r="55" spans="1:6" ht="15.95" customHeight="1" x14ac:dyDescent="0.2">
      <c r="A55" s="55" t="s">
        <v>115</v>
      </c>
      <c r="B55" s="55"/>
      <c r="C55" s="55"/>
      <c r="D55" s="55"/>
      <c r="E55" s="8" t="s">
        <v>0</v>
      </c>
      <c r="F55" s="8" t="s">
        <v>1</v>
      </c>
    </row>
    <row r="56" spans="1:6" ht="15.95" customHeight="1" x14ac:dyDescent="0.2">
      <c r="A56" s="56"/>
      <c r="B56" s="56"/>
      <c r="C56" s="56"/>
      <c r="D56" s="56"/>
      <c r="E56" s="9" t="s">
        <v>2</v>
      </c>
      <c r="F56" s="9" t="s">
        <v>3</v>
      </c>
    </row>
    <row r="57" spans="1:6" ht="15.95" customHeight="1" x14ac:dyDescent="0.2">
      <c r="A57" s="57"/>
      <c r="B57" s="52"/>
      <c r="C57" s="48"/>
      <c r="D57" s="48"/>
      <c r="E57" s="49"/>
      <c r="F57" s="48"/>
    </row>
    <row r="58" spans="1:6" ht="15.95" customHeight="1" x14ac:dyDescent="0.2">
      <c r="A58" s="45" t="s">
        <v>6</v>
      </c>
      <c r="B58" s="46"/>
      <c r="C58" s="58"/>
      <c r="D58" s="48"/>
      <c r="E58" s="49"/>
      <c r="F58" s="49"/>
    </row>
    <row r="59" spans="1:6" ht="15.95" customHeight="1" x14ac:dyDescent="0.2">
      <c r="A59" s="46" t="s">
        <v>56</v>
      </c>
      <c r="B59" s="46" t="s">
        <v>57</v>
      </c>
      <c r="C59" s="47"/>
      <c r="D59" s="48" t="s">
        <v>58</v>
      </c>
      <c r="E59" s="50">
        <v>20762</v>
      </c>
      <c r="F59" s="49">
        <f>E59+0</f>
        <v>20762</v>
      </c>
    </row>
    <row r="60" spans="1:6" ht="15.95" customHeight="1" x14ac:dyDescent="0.2">
      <c r="A60" s="46"/>
      <c r="B60" s="46"/>
      <c r="C60" s="58"/>
      <c r="D60" s="54" t="s">
        <v>4</v>
      </c>
      <c r="E60" s="49">
        <f>SUM(E59:E59)</f>
        <v>20762</v>
      </c>
      <c r="F60" s="49"/>
    </row>
    <row r="61" spans="1:6" ht="15.95" customHeight="1" x14ac:dyDescent="0.2">
      <c r="A61" s="45" t="s">
        <v>12</v>
      </c>
      <c r="B61" s="46"/>
      <c r="C61" s="47"/>
      <c r="D61" s="48"/>
      <c r="E61" s="49"/>
      <c r="F61" s="49"/>
    </row>
    <row r="62" spans="1:6" ht="15.95" customHeight="1" x14ac:dyDescent="0.2">
      <c r="A62" s="46" t="s">
        <v>59</v>
      </c>
      <c r="B62" s="46" t="s">
        <v>53</v>
      </c>
      <c r="C62" s="47"/>
      <c r="D62" s="48" t="s">
        <v>54</v>
      </c>
      <c r="E62" s="49">
        <v>19724</v>
      </c>
      <c r="F62" s="49">
        <f>E62+825842</f>
        <v>845566</v>
      </c>
    </row>
    <row r="63" spans="1:6" ht="15.95" customHeight="1" x14ac:dyDescent="0.2">
      <c r="A63" s="46" t="s">
        <v>60</v>
      </c>
      <c r="B63" s="46" t="s">
        <v>61</v>
      </c>
      <c r="C63" s="47"/>
      <c r="D63" s="66" t="s">
        <v>62</v>
      </c>
      <c r="E63" s="50">
        <v>1038</v>
      </c>
      <c r="F63" s="49">
        <f>E63+53964</f>
        <v>55002</v>
      </c>
    </row>
    <row r="64" spans="1:6" ht="15.95" customHeight="1" x14ac:dyDescent="0.2">
      <c r="A64" s="61"/>
      <c r="B64" s="52"/>
      <c r="C64" s="58"/>
      <c r="D64" s="54" t="s">
        <v>4</v>
      </c>
      <c r="E64" s="49">
        <f>SUBTOTAL(9,E62:E63)</f>
        <v>20762</v>
      </c>
      <c r="F64" s="48"/>
    </row>
    <row r="65" spans="1:6" ht="15.95" customHeight="1" x14ac:dyDescent="0.2">
      <c r="A65" s="61"/>
      <c r="B65" s="52"/>
      <c r="C65" s="58"/>
      <c r="D65" s="54"/>
      <c r="E65" s="49"/>
      <c r="F65" s="48"/>
    </row>
    <row r="66" spans="1:6" ht="15.95" customHeight="1" x14ac:dyDescent="0.2">
      <c r="A66" s="45" t="s">
        <v>6</v>
      </c>
      <c r="B66" s="46"/>
      <c r="C66" s="58"/>
      <c r="D66" s="48"/>
      <c r="E66" s="49"/>
      <c r="F66" s="49"/>
    </row>
    <row r="67" spans="1:6" ht="15.95" customHeight="1" x14ac:dyDescent="0.2">
      <c r="A67" s="46" t="s">
        <v>63</v>
      </c>
      <c r="B67" s="46" t="s">
        <v>64</v>
      </c>
      <c r="C67" s="47"/>
      <c r="D67" s="48" t="s">
        <v>65</v>
      </c>
      <c r="E67" s="50">
        <v>67122</v>
      </c>
      <c r="F67" s="49">
        <f>E67+0</f>
        <v>67122</v>
      </c>
    </row>
    <row r="68" spans="1:6" ht="15.95" customHeight="1" x14ac:dyDescent="0.2">
      <c r="A68" s="46"/>
      <c r="B68" s="46"/>
      <c r="C68" s="58"/>
      <c r="D68" s="54" t="s">
        <v>4</v>
      </c>
      <c r="E68" s="49">
        <f>SUM(E67:E67)</f>
        <v>67122</v>
      </c>
      <c r="F68" s="49"/>
    </row>
    <row r="69" spans="1:6" ht="15.95" customHeight="1" x14ac:dyDescent="0.2">
      <c r="A69" s="45" t="s">
        <v>12</v>
      </c>
      <c r="B69" s="46"/>
      <c r="C69" s="47"/>
      <c r="D69" s="48"/>
      <c r="E69" s="49"/>
      <c r="F69" s="49"/>
    </row>
    <row r="70" spans="1:6" ht="15.95" customHeight="1" x14ac:dyDescent="0.2">
      <c r="A70" s="46" t="s">
        <v>59</v>
      </c>
      <c r="B70" s="46" t="s">
        <v>53</v>
      </c>
      <c r="C70" s="47"/>
      <c r="D70" s="48" t="s">
        <v>54</v>
      </c>
      <c r="E70" s="49">
        <v>63766</v>
      </c>
      <c r="F70" s="49">
        <f>F62+E70</f>
        <v>909332</v>
      </c>
    </row>
    <row r="71" spans="1:6" ht="15.95" customHeight="1" x14ac:dyDescent="0.2">
      <c r="A71" s="46" t="s">
        <v>60</v>
      </c>
      <c r="B71" s="46" t="s">
        <v>61</v>
      </c>
      <c r="C71" s="47"/>
      <c r="D71" s="66" t="s">
        <v>62</v>
      </c>
      <c r="E71" s="50">
        <v>3356</v>
      </c>
      <c r="F71" s="49">
        <f>F63+E71</f>
        <v>58358</v>
      </c>
    </row>
    <row r="72" spans="1:6" ht="15.95" customHeight="1" x14ac:dyDescent="0.2">
      <c r="A72" s="61"/>
      <c r="B72" s="52"/>
      <c r="C72" s="58"/>
      <c r="D72" s="54" t="s">
        <v>4</v>
      </c>
      <c r="E72" s="49">
        <f>SUBTOTAL(9,E70:E71)</f>
        <v>67122</v>
      </c>
      <c r="F72" s="48"/>
    </row>
    <row r="73" spans="1:6" ht="15.95" customHeight="1" x14ac:dyDescent="0.2">
      <c r="A73" s="61"/>
      <c r="B73" s="52"/>
      <c r="C73" s="58"/>
      <c r="D73" s="54"/>
      <c r="E73" s="49"/>
      <c r="F73" s="48"/>
    </row>
    <row r="74" spans="1:6" ht="15.95" customHeight="1" x14ac:dyDescent="0.2">
      <c r="A74" s="45" t="s">
        <v>6</v>
      </c>
      <c r="B74" s="46"/>
      <c r="C74" s="58"/>
      <c r="D74" s="48"/>
      <c r="E74" s="49"/>
      <c r="F74" s="49"/>
    </row>
    <row r="75" spans="1:6" ht="15.95" customHeight="1" x14ac:dyDescent="0.2">
      <c r="A75" s="46" t="s">
        <v>56</v>
      </c>
      <c r="B75" s="46" t="s">
        <v>57</v>
      </c>
      <c r="C75" s="47"/>
      <c r="D75" s="48" t="s">
        <v>58</v>
      </c>
      <c r="E75" s="50">
        <v>1062</v>
      </c>
      <c r="F75" s="49">
        <f>F59+E75</f>
        <v>21824</v>
      </c>
    </row>
    <row r="76" spans="1:6" ht="15.95" customHeight="1" x14ac:dyDescent="0.2">
      <c r="A76" s="46"/>
      <c r="B76" s="46"/>
      <c r="C76" s="58"/>
      <c r="D76" s="54" t="s">
        <v>4</v>
      </c>
      <c r="E76" s="49">
        <f>SUM(E75:E75)</f>
        <v>1062</v>
      </c>
      <c r="F76" s="49"/>
    </row>
    <row r="77" spans="1:6" ht="15.95" customHeight="1" x14ac:dyDescent="0.2">
      <c r="A77" s="45" t="s">
        <v>12</v>
      </c>
      <c r="B77" s="46"/>
      <c r="C77" s="47"/>
      <c r="D77" s="48"/>
      <c r="E77" s="49"/>
      <c r="F77" s="49"/>
    </row>
    <row r="78" spans="1:6" ht="15.95" customHeight="1" x14ac:dyDescent="0.2">
      <c r="A78" s="46" t="s">
        <v>59</v>
      </c>
      <c r="B78" s="46" t="s">
        <v>53</v>
      </c>
      <c r="C78" s="47"/>
      <c r="D78" s="48" t="s">
        <v>54</v>
      </c>
      <c r="E78" s="49">
        <v>1009</v>
      </c>
      <c r="F78" s="49">
        <f>F70+E78</f>
        <v>910341</v>
      </c>
    </row>
    <row r="79" spans="1:6" ht="15.95" customHeight="1" x14ac:dyDescent="0.2">
      <c r="A79" s="46" t="s">
        <v>60</v>
      </c>
      <c r="B79" s="46" t="s">
        <v>61</v>
      </c>
      <c r="C79" s="47"/>
      <c r="D79" s="66" t="s">
        <v>62</v>
      </c>
      <c r="E79" s="50">
        <v>53</v>
      </c>
      <c r="F79" s="49">
        <f>F71+E79</f>
        <v>58411</v>
      </c>
    </row>
    <row r="80" spans="1:6" ht="15.95" customHeight="1" x14ac:dyDescent="0.2">
      <c r="A80" s="61"/>
      <c r="B80" s="52"/>
      <c r="C80" s="58"/>
      <c r="D80" s="54" t="s">
        <v>4</v>
      </c>
      <c r="E80" s="49">
        <f>SUBTOTAL(9,E78:E79)</f>
        <v>1062</v>
      </c>
      <c r="F80" s="48"/>
    </row>
    <row r="81" spans="1:6" ht="15.95" customHeight="1" x14ac:dyDescent="0.2">
      <c r="A81" s="61"/>
      <c r="B81" s="52"/>
      <c r="C81" s="58"/>
      <c r="D81" s="54"/>
      <c r="E81" s="49"/>
      <c r="F81" s="48"/>
    </row>
    <row r="82" spans="1:6" ht="15.95" customHeight="1" thickBot="1" x14ac:dyDescent="0.25">
      <c r="A82" s="53"/>
      <c r="B82" s="46"/>
      <c r="C82" s="58"/>
      <c r="D82" s="62" t="s">
        <v>66</v>
      </c>
      <c r="E82" s="63">
        <f>E64+E72+E80</f>
        <v>88946</v>
      </c>
      <c r="F82" s="64"/>
    </row>
    <row r="83" spans="1:6" ht="15.95" customHeight="1" thickTop="1" x14ac:dyDescent="0.2">
      <c r="A83" s="53"/>
      <c r="B83" s="46"/>
      <c r="C83" s="58"/>
      <c r="D83" s="62"/>
      <c r="E83" s="67"/>
      <c r="F83" s="64"/>
    </row>
    <row r="84" spans="1:6" ht="15.95" customHeight="1" x14ac:dyDescent="0.2">
      <c r="A84" s="10" t="s">
        <v>67</v>
      </c>
      <c r="B84" s="11"/>
      <c r="C84" s="11"/>
      <c r="D84" s="11"/>
      <c r="E84" s="8" t="s">
        <v>0</v>
      </c>
      <c r="F84" s="8" t="s">
        <v>1</v>
      </c>
    </row>
    <row r="85" spans="1:6" ht="15.95" customHeight="1" x14ac:dyDescent="0.2">
      <c r="A85" s="12"/>
      <c r="B85" s="12"/>
      <c r="C85" s="12"/>
      <c r="D85" s="12"/>
      <c r="E85" s="9" t="s">
        <v>2</v>
      </c>
      <c r="F85" s="9" t="s">
        <v>3</v>
      </c>
    </row>
    <row r="86" spans="1:6" ht="15.95" customHeight="1" x14ac:dyDescent="0.2">
      <c r="A86" s="52"/>
      <c r="B86" s="52"/>
      <c r="C86" s="68"/>
      <c r="D86" s="62"/>
      <c r="E86" s="65"/>
      <c r="F86" s="69"/>
    </row>
    <row r="87" spans="1:6" ht="15.95" customHeight="1" x14ac:dyDescent="0.2">
      <c r="A87" s="53" t="s">
        <v>68</v>
      </c>
      <c r="B87" s="52"/>
      <c r="C87" s="53"/>
      <c r="D87" s="54"/>
      <c r="E87" s="49"/>
      <c r="F87" s="48"/>
    </row>
    <row r="88" spans="1:6" ht="15.95" customHeight="1" x14ac:dyDescent="0.2">
      <c r="A88" s="53"/>
      <c r="B88" s="52"/>
      <c r="C88" s="53"/>
      <c r="D88" s="54"/>
      <c r="E88" s="49"/>
      <c r="F88" s="48"/>
    </row>
    <row r="89" spans="1:6" ht="15.95" customHeight="1" x14ac:dyDescent="0.2">
      <c r="A89" s="45" t="s">
        <v>12</v>
      </c>
      <c r="B89" s="46"/>
      <c r="C89" s="47"/>
      <c r="D89" s="48"/>
      <c r="E89" s="49"/>
      <c r="F89" s="49"/>
    </row>
    <row r="90" spans="1:6" ht="15.95" customHeight="1" x14ac:dyDescent="0.2">
      <c r="A90" s="46" t="s">
        <v>69</v>
      </c>
      <c r="B90" s="46" t="s">
        <v>42</v>
      </c>
      <c r="C90" s="47"/>
      <c r="D90" s="48" t="s">
        <v>43</v>
      </c>
      <c r="E90" s="49">
        <v>-200000</v>
      </c>
      <c r="F90" s="49">
        <f>1791486+E90</f>
        <v>1591486</v>
      </c>
    </row>
    <row r="91" spans="1:6" ht="15.95" customHeight="1" x14ac:dyDescent="0.2">
      <c r="A91" s="46" t="s">
        <v>70</v>
      </c>
      <c r="B91" s="46" t="s">
        <v>71</v>
      </c>
      <c r="C91" s="47"/>
      <c r="D91" s="48" t="s">
        <v>108</v>
      </c>
      <c r="E91" s="50">
        <v>200000</v>
      </c>
      <c r="F91" s="49">
        <f>3000000+E91</f>
        <v>3200000</v>
      </c>
    </row>
    <row r="92" spans="1:6" ht="15.95" customHeight="1" x14ac:dyDescent="0.2">
      <c r="A92" s="51"/>
      <c r="B92" s="52"/>
      <c r="C92" s="53"/>
      <c r="D92" s="54" t="s">
        <v>4</v>
      </c>
      <c r="E92" s="49">
        <f>SUBTOTAL(9,E90:E91)</f>
        <v>0</v>
      </c>
      <c r="F92" s="48"/>
    </row>
    <row r="93" spans="1:6" ht="15.95" customHeight="1" x14ac:dyDescent="0.2">
      <c r="A93" s="45" t="s">
        <v>12</v>
      </c>
      <c r="B93" s="46"/>
      <c r="C93" s="47"/>
      <c r="D93" s="48"/>
      <c r="E93" s="49"/>
      <c r="F93" s="49"/>
    </row>
    <row r="94" spans="1:6" ht="15.95" customHeight="1" x14ac:dyDescent="0.2">
      <c r="A94" s="46" t="s">
        <v>72</v>
      </c>
      <c r="B94" s="46" t="s">
        <v>73</v>
      </c>
      <c r="C94" s="47"/>
      <c r="D94" s="48" t="s">
        <v>74</v>
      </c>
      <c r="E94" s="49">
        <v>-700000</v>
      </c>
      <c r="F94" s="49">
        <f>2258623+E94</f>
        <v>1558623</v>
      </c>
    </row>
    <row r="95" spans="1:6" ht="15.95" customHeight="1" x14ac:dyDescent="0.2">
      <c r="A95" s="46" t="s">
        <v>89</v>
      </c>
      <c r="B95" s="46" t="s">
        <v>45</v>
      </c>
      <c r="C95" s="47"/>
      <c r="D95" s="48" t="s">
        <v>109</v>
      </c>
      <c r="E95" s="50">
        <v>700000</v>
      </c>
      <c r="F95" s="7">
        <f>114000+E95</f>
        <v>814000</v>
      </c>
    </row>
    <row r="96" spans="1:6" ht="15.95" customHeight="1" x14ac:dyDescent="0.2">
      <c r="A96" s="51"/>
      <c r="B96" s="52"/>
      <c r="C96" s="53"/>
      <c r="D96" s="54" t="s">
        <v>4</v>
      </c>
      <c r="E96" s="49">
        <f>SUBTOTAL(9,E94:E95)</f>
        <v>0</v>
      </c>
      <c r="F96" s="48"/>
    </row>
    <row r="97" spans="1:10" ht="15.95" customHeight="1" x14ac:dyDescent="0.2">
      <c r="A97" s="52"/>
      <c r="B97" s="52"/>
      <c r="C97" s="68"/>
      <c r="D97" s="54"/>
      <c r="E97" s="49"/>
      <c r="F97" s="69"/>
    </row>
    <row r="98" spans="1:10" ht="15.95" customHeight="1" thickBot="1" x14ac:dyDescent="0.25">
      <c r="A98" s="52"/>
      <c r="B98" s="52"/>
      <c r="C98" s="68"/>
      <c r="D98" s="62" t="s">
        <v>75</v>
      </c>
      <c r="E98" s="70">
        <f>E96+E92</f>
        <v>0</v>
      </c>
      <c r="F98" s="69"/>
    </row>
    <row r="99" spans="1:10" ht="15.95" customHeight="1" thickTop="1" x14ac:dyDescent="0.2">
      <c r="A99" s="30"/>
      <c r="B99" s="30"/>
      <c r="C99" s="33"/>
      <c r="D99" s="26"/>
      <c r="E99" s="34"/>
      <c r="F99" s="35"/>
    </row>
    <row r="100" spans="1:10" ht="15.95" customHeight="1" x14ac:dyDescent="0.2">
      <c r="A100" s="18" t="s">
        <v>7</v>
      </c>
      <c r="B100" s="18"/>
      <c r="C100" s="18"/>
      <c r="D100" s="18"/>
      <c r="E100" s="19" t="s">
        <v>0</v>
      </c>
      <c r="F100" s="19" t="s">
        <v>1</v>
      </c>
    </row>
    <row r="101" spans="1:10" ht="15.95" customHeight="1" x14ac:dyDescent="0.2">
      <c r="A101" s="20"/>
      <c r="B101" s="20"/>
      <c r="C101" s="20"/>
      <c r="D101" s="20"/>
      <c r="E101" s="21" t="s">
        <v>2</v>
      </c>
      <c r="F101" s="21" t="s">
        <v>3</v>
      </c>
    </row>
    <row r="102" spans="1:10" ht="15.95" customHeight="1" x14ac:dyDescent="0.2">
      <c r="A102" s="22"/>
      <c r="B102" s="22"/>
      <c r="C102" s="22"/>
      <c r="D102" s="22"/>
      <c r="E102" s="23"/>
      <c r="F102" s="23"/>
    </row>
    <row r="103" spans="1:10" ht="15.95" customHeight="1" x14ac:dyDescent="0.2">
      <c r="A103" s="24" t="s">
        <v>20</v>
      </c>
      <c r="B103" s="22"/>
      <c r="C103" s="22"/>
      <c r="D103" s="22"/>
      <c r="E103" s="23"/>
      <c r="F103" s="23"/>
    </row>
    <row r="104" spans="1:10" ht="15.95" customHeight="1" x14ac:dyDescent="0.2">
      <c r="A104" s="24"/>
      <c r="B104" s="22"/>
      <c r="C104" s="22"/>
      <c r="D104" s="22"/>
      <c r="E104" s="23"/>
      <c r="F104" s="23"/>
    </row>
    <row r="105" spans="1:10" ht="15.95" customHeight="1" x14ac:dyDescent="0.2">
      <c r="A105" s="25" t="s">
        <v>23</v>
      </c>
      <c r="D105" s="26"/>
      <c r="E105" s="27"/>
    </row>
    <row r="106" spans="1:10" ht="15.95" customHeight="1" x14ac:dyDescent="0.2">
      <c r="A106" s="6"/>
      <c r="D106" s="26"/>
      <c r="E106" s="27"/>
    </row>
    <row r="107" spans="1:10" ht="15.95" customHeight="1" x14ac:dyDescent="0.2">
      <c r="A107" s="28" t="s">
        <v>6</v>
      </c>
      <c r="D107" s="26"/>
      <c r="E107" s="27"/>
    </row>
    <row r="108" spans="1:10" ht="15.95" customHeight="1" x14ac:dyDescent="0.2">
      <c r="A108" s="5" t="s">
        <v>27</v>
      </c>
      <c r="B108" s="5" t="s">
        <v>28</v>
      </c>
      <c r="C108" s="5" t="s">
        <v>25</v>
      </c>
      <c r="D108" s="31" t="s">
        <v>29</v>
      </c>
      <c r="E108" s="32">
        <v>60000</v>
      </c>
      <c r="F108" s="7">
        <f>300000+E108</f>
        <v>360000</v>
      </c>
    </row>
    <row r="109" spans="1:10" ht="15.95" customHeight="1" x14ac:dyDescent="0.2">
      <c r="A109" s="4"/>
      <c r="B109" s="4"/>
      <c r="C109" s="4"/>
      <c r="D109" s="29" t="s">
        <v>4</v>
      </c>
      <c r="E109" s="7">
        <f>SUBTOTAL(9,E108:E108)</f>
        <v>60000</v>
      </c>
      <c r="G109" s="55"/>
      <c r="H109" s="55"/>
      <c r="I109" s="8"/>
      <c r="J109" s="8"/>
    </row>
    <row r="110" spans="1:10" ht="15.95" customHeight="1" x14ac:dyDescent="0.2">
      <c r="A110" s="28" t="s">
        <v>8</v>
      </c>
      <c r="G110" s="56"/>
      <c r="H110" s="56"/>
      <c r="I110" s="9"/>
      <c r="J110" s="9"/>
    </row>
    <row r="111" spans="1:10" ht="15.95" customHeight="1" x14ac:dyDescent="0.2">
      <c r="A111" s="5" t="s">
        <v>26</v>
      </c>
      <c r="B111" s="5" t="s">
        <v>30</v>
      </c>
      <c r="C111" s="5" t="s">
        <v>25</v>
      </c>
      <c r="D111" s="4" t="s">
        <v>31</v>
      </c>
      <c r="E111" s="32">
        <v>60000</v>
      </c>
      <c r="F111" s="7">
        <v>120000</v>
      </c>
      <c r="G111" s="48"/>
      <c r="H111" s="48"/>
      <c r="I111" s="49"/>
      <c r="J111" s="48"/>
    </row>
    <row r="112" spans="1:10" ht="15.95" customHeight="1" x14ac:dyDescent="0.2">
      <c r="A112" s="30"/>
      <c r="B112" s="30"/>
      <c r="C112" s="30"/>
      <c r="D112" s="29" t="s">
        <v>4</v>
      </c>
      <c r="E112" s="7">
        <f>SUBTOTAL(9,E111:E111)</f>
        <v>60000</v>
      </c>
      <c r="G112" s="58"/>
      <c r="H112" s="48"/>
      <c r="I112" s="49"/>
      <c r="J112" s="49"/>
    </row>
    <row r="113" spans="1:10" ht="15.95" customHeight="1" x14ac:dyDescent="0.2">
      <c r="A113" s="30"/>
      <c r="B113" s="30"/>
      <c r="C113" s="30"/>
      <c r="D113" s="29"/>
      <c r="G113" s="59"/>
      <c r="H113" s="48"/>
      <c r="I113" s="50"/>
      <c r="J113" s="49"/>
    </row>
    <row r="114" spans="1:10" ht="15.95" customHeight="1" x14ac:dyDescent="0.2">
      <c r="A114" s="25" t="s">
        <v>92</v>
      </c>
      <c r="D114" s="26"/>
      <c r="E114" s="27"/>
      <c r="G114" s="58"/>
      <c r="H114" s="54"/>
      <c r="I114" s="49"/>
      <c r="J114" s="49"/>
    </row>
    <row r="115" spans="1:10" ht="15.95" customHeight="1" x14ac:dyDescent="0.2">
      <c r="A115" s="6"/>
      <c r="D115" s="26"/>
      <c r="E115" s="27"/>
      <c r="G115" s="47"/>
      <c r="H115" s="48"/>
      <c r="I115" s="49"/>
      <c r="J115" s="49"/>
    </row>
    <row r="116" spans="1:10" ht="15.95" customHeight="1" x14ac:dyDescent="0.2">
      <c r="A116" s="28" t="s">
        <v>6</v>
      </c>
      <c r="D116" s="26"/>
      <c r="E116" s="27"/>
      <c r="G116" s="59"/>
      <c r="H116" s="48"/>
      <c r="I116" s="50"/>
      <c r="J116" s="60"/>
    </row>
    <row r="117" spans="1:10" ht="15.95" customHeight="1" x14ac:dyDescent="0.2">
      <c r="A117" s="5" t="s">
        <v>77</v>
      </c>
      <c r="B117" s="5" t="s">
        <v>19</v>
      </c>
      <c r="C117" s="5" t="s">
        <v>90</v>
      </c>
      <c r="D117" s="31" t="s">
        <v>111</v>
      </c>
      <c r="E117" s="32">
        <v>150000</v>
      </c>
      <c r="F117" s="7">
        <f>E117</f>
        <v>150000</v>
      </c>
      <c r="G117" s="58"/>
      <c r="H117" s="54"/>
      <c r="I117" s="49"/>
      <c r="J117" s="48"/>
    </row>
    <row r="118" spans="1:10" ht="15.95" customHeight="1" x14ac:dyDescent="0.2">
      <c r="A118" s="4"/>
      <c r="B118" s="4"/>
      <c r="C118" s="4"/>
      <c r="D118" s="29" t="s">
        <v>4</v>
      </c>
      <c r="E118" s="7">
        <f>SUBTOTAL(9,E117:E117)</f>
        <v>150000</v>
      </c>
      <c r="G118" s="58"/>
      <c r="H118" s="54"/>
      <c r="I118" s="49"/>
      <c r="J118" s="48"/>
    </row>
    <row r="119" spans="1:10" ht="15.95" customHeight="1" thickBot="1" x14ac:dyDescent="0.25">
      <c r="A119" s="28" t="s">
        <v>8</v>
      </c>
      <c r="G119" s="58"/>
      <c r="H119" s="62"/>
      <c r="I119" s="63"/>
      <c r="J119" s="64"/>
    </row>
    <row r="120" spans="1:10" ht="15.95" customHeight="1" thickTop="1" x14ac:dyDescent="0.2">
      <c r="A120" s="5" t="s">
        <v>91</v>
      </c>
      <c r="B120" s="5" t="s">
        <v>11</v>
      </c>
      <c r="C120" s="5" t="s">
        <v>90</v>
      </c>
      <c r="D120" s="4" t="s">
        <v>33</v>
      </c>
      <c r="E120" s="32">
        <v>150000</v>
      </c>
      <c r="F120" s="7">
        <f>E120</f>
        <v>150000</v>
      </c>
      <c r="G120" s="58"/>
      <c r="H120" s="62"/>
      <c r="I120" s="65"/>
      <c r="J120" s="64"/>
    </row>
    <row r="121" spans="1:10" ht="15.95" customHeight="1" x14ac:dyDescent="0.2">
      <c r="A121" s="30"/>
      <c r="B121" s="30"/>
      <c r="C121" s="30"/>
      <c r="D121" s="29" t="s">
        <v>4</v>
      </c>
      <c r="E121" s="7">
        <f>SUBTOTAL(9,E120:E120)</f>
        <v>150000</v>
      </c>
      <c r="G121" s="48"/>
      <c r="H121" s="53"/>
      <c r="I121" s="65"/>
      <c r="J121" s="49"/>
    </row>
    <row r="122" spans="1:10" ht="15.95" customHeight="1" x14ac:dyDescent="0.2">
      <c r="A122" s="30"/>
      <c r="B122" s="30"/>
      <c r="C122" s="30"/>
      <c r="D122" s="29"/>
      <c r="G122" s="55"/>
      <c r="H122" s="55"/>
      <c r="I122" s="8"/>
      <c r="J122" s="8"/>
    </row>
    <row r="123" spans="1:10" ht="15.95" customHeight="1" x14ac:dyDescent="0.2">
      <c r="A123" s="18" t="s">
        <v>7</v>
      </c>
      <c r="B123" s="18"/>
      <c r="C123" s="18"/>
      <c r="D123" s="18"/>
      <c r="E123" s="19" t="s">
        <v>0</v>
      </c>
      <c r="F123" s="19" t="s">
        <v>1</v>
      </c>
      <c r="G123" s="56"/>
      <c r="H123" s="56"/>
      <c r="I123" s="9"/>
      <c r="J123" s="9"/>
    </row>
    <row r="124" spans="1:10" ht="15.95" customHeight="1" x14ac:dyDescent="0.2">
      <c r="A124" s="20" t="s">
        <v>22</v>
      </c>
      <c r="B124" s="20"/>
      <c r="C124" s="20"/>
      <c r="D124" s="20"/>
      <c r="E124" s="21" t="s">
        <v>2</v>
      </c>
      <c r="F124" s="21" t="s">
        <v>3</v>
      </c>
      <c r="G124" s="48"/>
      <c r="H124" s="48"/>
      <c r="I124" s="49"/>
      <c r="J124" s="48"/>
    </row>
    <row r="125" spans="1:10" ht="15.95" customHeight="1" x14ac:dyDescent="0.2">
      <c r="A125" s="22"/>
      <c r="B125" s="22"/>
      <c r="C125" s="22"/>
      <c r="D125" s="22"/>
      <c r="E125" s="23"/>
      <c r="F125" s="23"/>
      <c r="G125" s="58"/>
      <c r="H125" s="48"/>
      <c r="I125" s="49"/>
      <c r="J125" s="49"/>
    </row>
    <row r="126" spans="1:10" ht="15.95" customHeight="1" x14ac:dyDescent="0.2">
      <c r="A126" s="25" t="s">
        <v>93</v>
      </c>
      <c r="D126" s="26"/>
      <c r="E126" s="27"/>
      <c r="G126" s="47"/>
      <c r="H126" s="48"/>
      <c r="I126" s="50"/>
      <c r="J126" s="49"/>
    </row>
    <row r="127" spans="1:10" ht="15.95" customHeight="1" x14ac:dyDescent="0.2">
      <c r="A127" s="6"/>
      <c r="D127" s="26"/>
      <c r="E127" s="27"/>
      <c r="G127" s="58"/>
      <c r="H127" s="54"/>
      <c r="I127" s="49"/>
      <c r="J127" s="49"/>
    </row>
    <row r="128" spans="1:10" ht="15.95" customHeight="1" x14ac:dyDescent="0.2">
      <c r="A128" s="28" t="s">
        <v>6</v>
      </c>
      <c r="D128" s="26"/>
      <c r="E128" s="27"/>
      <c r="G128" s="47"/>
      <c r="H128" s="48"/>
      <c r="I128" s="49"/>
      <c r="J128" s="49"/>
    </row>
    <row r="129" spans="1:10" ht="15.95" customHeight="1" x14ac:dyDescent="0.2">
      <c r="A129" s="5" t="s">
        <v>24</v>
      </c>
      <c r="B129" s="5" t="s">
        <v>19</v>
      </c>
      <c r="C129" s="5" t="s">
        <v>94</v>
      </c>
      <c r="D129" s="31" t="s">
        <v>111</v>
      </c>
      <c r="E129" s="32">
        <v>75000</v>
      </c>
      <c r="F129" s="7">
        <f>E129</f>
        <v>75000</v>
      </c>
      <c r="G129" s="47"/>
      <c r="H129" s="48"/>
      <c r="I129" s="49"/>
      <c r="J129" s="49"/>
    </row>
    <row r="130" spans="1:10" ht="15.95" customHeight="1" x14ac:dyDescent="0.2">
      <c r="A130" s="4"/>
      <c r="B130" s="4"/>
      <c r="C130" s="4"/>
      <c r="D130" s="29" t="s">
        <v>4</v>
      </c>
      <c r="E130" s="7">
        <f>SUBTOTAL(9,E129:E129)</f>
        <v>75000</v>
      </c>
      <c r="G130" s="58"/>
      <c r="H130" s="54"/>
      <c r="I130" s="49"/>
      <c r="J130" s="48"/>
    </row>
    <row r="131" spans="1:10" ht="15.95" customHeight="1" thickBot="1" x14ac:dyDescent="0.25">
      <c r="A131" s="28" t="s">
        <v>8</v>
      </c>
      <c r="G131" s="58"/>
      <c r="H131" s="62"/>
      <c r="I131" s="63"/>
      <c r="J131" s="64"/>
    </row>
    <row r="132" spans="1:10" ht="15.95" customHeight="1" thickTop="1" x14ac:dyDescent="0.2">
      <c r="A132" s="5" t="s">
        <v>26</v>
      </c>
      <c r="B132" s="5" t="s">
        <v>95</v>
      </c>
      <c r="C132" s="5" t="s">
        <v>94</v>
      </c>
      <c r="D132" s="4" t="s">
        <v>96</v>
      </c>
      <c r="E132" s="32">
        <v>75000</v>
      </c>
      <c r="F132" s="7">
        <f>E132</f>
        <v>75000</v>
      </c>
      <c r="G132" s="58"/>
      <c r="H132" s="62"/>
      <c r="I132" s="67"/>
      <c r="J132" s="64"/>
    </row>
    <row r="133" spans="1:10" ht="15.95" customHeight="1" x14ac:dyDescent="0.2">
      <c r="A133" s="30"/>
      <c r="B133" s="30"/>
      <c r="C133" s="30"/>
      <c r="D133" s="29" t="s">
        <v>4</v>
      </c>
      <c r="E133" s="7">
        <f>SUBTOTAL(9,E132:E132)</f>
        <v>75000</v>
      </c>
      <c r="G133" s="48"/>
      <c r="H133" s="53"/>
      <c r="I133" s="65"/>
      <c r="J133" s="49"/>
    </row>
    <row r="134" spans="1:10" ht="15.95" customHeight="1" x14ac:dyDescent="0.2">
      <c r="A134" s="25" t="s">
        <v>34</v>
      </c>
      <c r="D134" s="26"/>
      <c r="E134" s="27"/>
      <c r="G134" s="55"/>
      <c r="H134" s="55"/>
      <c r="I134" s="8"/>
      <c r="J134" s="8"/>
    </row>
    <row r="135" spans="1:10" ht="15.95" customHeight="1" x14ac:dyDescent="0.2">
      <c r="A135" s="6"/>
      <c r="D135" s="26"/>
      <c r="E135" s="27"/>
      <c r="G135" s="56"/>
      <c r="H135" s="56"/>
      <c r="I135" s="9"/>
      <c r="J135" s="9"/>
    </row>
    <row r="136" spans="1:10" ht="15.95" customHeight="1" x14ac:dyDescent="0.2">
      <c r="A136" s="28" t="s">
        <v>6</v>
      </c>
      <c r="D136" s="26"/>
      <c r="E136" s="27"/>
      <c r="G136" s="48"/>
      <c r="H136" s="48"/>
      <c r="I136" s="49"/>
      <c r="J136" s="48"/>
    </row>
    <row r="137" spans="1:10" ht="15.95" customHeight="1" x14ac:dyDescent="0.2">
      <c r="A137" s="5" t="s">
        <v>24</v>
      </c>
      <c r="B137" s="5" t="s">
        <v>35</v>
      </c>
      <c r="C137" s="5" t="s">
        <v>36</v>
      </c>
      <c r="D137" s="31" t="s">
        <v>112</v>
      </c>
      <c r="E137" s="39">
        <v>-72000</v>
      </c>
      <c r="F137" s="7">
        <v>0</v>
      </c>
      <c r="G137" s="58"/>
      <c r="H137" s="48"/>
      <c r="I137" s="49"/>
      <c r="J137" s="49"/>
    </row>
    <row r="138" spans="1:10" ht="15.95" customHeight="1" x14ac:dyDescent="0.2">
      <c r="A138" s="5" t="s">
        <v>24</v>
      </c>
      <c r="B138" s="5" t="s">
        <v>19</v>
      </c>
      <c r="C138" s="5" t="s">
        <v>36</v>
      </c>
      <c r="D138" s="31" t="s">
        <v>111</v>
      </c>
      <c r="E138" s="32">
        <v>72000</v>
      </c>
      <c r="F138" s="7">
        <v>72000</v>
      </c>
      <c r="G138" s="47"/>
      <c r="H138" s="48"/>
      <c r="I138" s="50"/>
      <c r="J138" s="49"/>
    </row>
    <row r="139" spans="1:10" ht="15.95" customHeight="1" x14ac:dyDescent="0.2">
      <c r="A139" s="4"/>
      <c r="B139" s="4"/>
      <c r="C139" s="4"/>
      <c r="D139" s="29" t="s">
        <v>4</v>
      </c>
      <c r="E139" s="7">
        <f>SUBTOTAL(9,E137:E138)</f>
        <v>0</v>
      </c>
      <c r="G139" s="58"/>
      <c r="H139" s="54"/>
      <c r="I139" s="49"/>
      <c r="J139" s="49"/>
    </row>
    <row r="140" spans="1:10" ht="15.95" customHeight="1" x14ac:dyDescent="0.2">
      <c r="A140" s="30"/>
      <c r="B140" s="30"/>
      <c r="C140" s="30"/>
      <c r="D140" s="29"/>
      <c r="G140" s="47"/>
      <c r="H140" s="48"/>
      <c r="I140" s="49"/>
      <c r="J140" s="49"/>
    </row>
    <row r="141" spans="1:10" ht="15.95" customHeight="1" x14ac:dyDescent="0.2">
      <c r="A141" s="25" t="s">
        <v>97</v>
      </c>
      <c r="D141" s="26"/>
      <c r="E141" s="27"/>
      <c r="G141" s="47"/>
      <c r="H141" s="66"/>
      <c r="I141" s="50"/>
      <c r="J141" s="49"/>
    </row>
    <row r="142" spans="1:10" ht="15.95" customHeight="1" x14ac:dyDescent="0.2">
      <c r="A142" s="6"/>
      <c r="D142" s="26"/>
      <c r="E142" s="27"/>
      <c r="G142" s="58"/>
      <c r="H142" s="54"/>
      <c r="I142" s="49"/>
      <c r="J142" s="48"/>
    </row>
    <row r="143" spans="1:10" ht="15.95" customHeight="1" x14ac:dyDescent="0.2">
      <c r="A143" s="28" t="s">
        <v>6</v>
      </c>
      <c r="D143" s="26"/>
      <c r="E143" s="27"/>
      <c r="G143" s="58"/>
      <c r="H143" s="54"/>
      <c r="I143" s="49"/>
      <c r="J143" s="48"/>
    </row>
    <row r="144" spans="1:10" ht="15.95" customHeight="1" x14ac:dyDescent="0.2">
      <c r="A144" s="5" t="s">
        <v>98</v>
      </c>
      <c r="B144" s="5" t="s">
        <v>19</v>
      </c>
      <c r="C144" s="5" t="s">
        <v>99</v>
      </c>
      <c r="D144" s="31" t="s">
        <v>111</v>
      </c>
      <c r="E144" s="32">
        <v>125000</v>
      </c>
      <c r="F144" s="7">
        <f>E144</f>
        <v>125000</v>
      </c>
      <c r="G144" s="58"/>
      <c r="H144" s="48"/>
      <c r="I144" s="49"/>
      <c r="J144" s="49"/>
    </row>
    <row r="145" spans="1:10" ht="15.95" customHeight="1" x14ac:dyDescent="0.2">
      <c r="A145" s="4"/>
      <c r="B145" s="4"/>
      <c r="C145" s="4"/>
      <c r="D145" s="29" t="s">
        <v>4</v>
      </c>
      <c r="E145" s="7">
        <f>SUBTOTAL(9,E144:E144)</f>
        <v>125000</v>
      </c>
      <c r="G145" s="47"/>
      <c r="H145" s="48"/>
      <c r="I145" s="50"/>
      <c r="J145" s="49"/>
    </row>
    <row r="146" spans="1:10" ht="15.95" customHeight="1" x14ac:dyDescent="0.2">
      <c r="A146" s="28" t="s">
        <v>8</v>
      </c>
      <c r="G146" s="58"/>
      <c r="H146" s="54"/>
      <c r="I146" s="49"/>
      <c r="J146" s="49"/>
    </row>
    <row r="147" spans="1:10" ht="15.95" customHeight="1" x14ac:dyDescent="0.2">
      <c r="A147" s="5" t="s">
        <v>100</v>
      </c>
      <c r="B147" s="5" t="s">
        <v>101</v>
      </c>
      <c r="C147" s="5" t="s">
        <v>99</v>
      </c>
      <c r="D147" s="4" t="s">
        <v>102</v>
      </c>
      <c r="E147" s="32">
        <v>125000</v>
      </c>
      <c r="F147" s="7">
        <f>E147</f>
        <v>125000</v>
      </c>
      <c r="G147" s="47"/>
      <c r="H147" s="48"/>
      <c r="I147" s="49"/>
      <c r="J147" s="49"/>
    </row>
    <row r="148" spans="1:10" ht="15.95" customHeight="1" x14ac:dyDescent="0.2">
      <c r="A148" s="30"/>
      <c r="B148" s="30"/>
      <c r="C148" s="30"/>
      <c r="D148" s="29" t="s">
        <v>4</v>
      </c>
      <c r="E148" s="7">
        <f>SUBTOTAL(9,E147:E147)</f>
        <v>125000</v>
      </c>
      <c r="G148" s="48"/>
      <c r="H148" s="53"/>
      <c r="I148" s="65"/>
      <c r="J148" s="49"/>
    </row>
    <row r="149" spans="1:10" ht="15.95" customHeight="1" x14ac:dyDescent="0.2">
      <c r="A149" s="44" t="s">
        <v>37</v>
      </c>
      <c r="B149" s="4"/>
      <c r="C149" s="4"/>
      <c r="D149" s="29"/>
      <c r="G149" s="56"/>
      <c r="H149" s="56"/>
      <c r="I149" s="9"/>
      <c r="J149" s="9"/>
    </row>
    <row r="150" spans="1:10" s="16" customFormat="1" ht="15.95" customHeight="1" x14ac:dyDescent="0.2">
      <c r="A150" s="4"/>
      <c r="B150" s="4"/>
      <c r="C150" s="4"/>
      <c r="D150" s="29"/>
      <c r="E150" s="7"/>
      <c r="F150" s="7"/>
      <c r="I150" s="15"/>
    </row>
    <row r="151" spans="1:10" ht="15.95" customHeight="1" x14ac:dyDescent="0.2">
      <c r="A151" s="28" t="s">
        <v>6</v>
      </c>
      <c r="D151" s="26"/>
      <c r="E151" s="27"/>
      <c r="G151" s="58"/>
      <c r="H151" s="48"/>
      <c r="I151" s="49"/>
      <c r="J151" s="49"/>
    </row>
    <row r="152" spans="1:10" ht="15.95" customHeight="1" x14ac:dyDescent="0.2">
      <c r="A152" s="5" t="s">
        <v>24</v>
      </c>
      <c r="B152" s="5" t="s">
        <v>19</v>
      </c>
      <c r="C152" s="5" t="s">
        <v>38</v>
      </c>
      <c r="D152" s="31" t="s">
        <v>111</v>
      </c>
      <c r="E152" s="39">
        <v>175000</v>
      </c>
      <c r="F152" s="7">
        <f>622827+E152</f>
        <v>797827</v>
      </c>
      <c r="G152" s="47"/>
      <c r="H152" s="48"/>
      <c r="I152" s="50"/>
      <c r="J152" s="49"/>
    </row>
    <row r="153" spans="1:10" s="16" customFormat="1" ht="15.95" customHeight="1" x14ac:dyDescent="0.2">
      <c r="A153" s="5" t="s">
        <v>24</v>
      </c>
      <c r="B153" s="5" t="s">
        <v>35</v>
      </c>
      <c r="C153" s="5" t="s">
        <v>38</v>
      </c>
      <c r="D153" s="31" t="s">
        <v>113</v>
      </c>
      <c r="E153" s="39">
        <v>72000</v>
      </c>
      <c r="F153" s="7">
        <v>517000</v>
      </c>
      <c r="G153" s="17"/>
      <c r="H153" s="73"/>
      <c r="I153" s="15"/>
      <c r="J153" s="15"/>
    </row>
    <row r="154" spans="1:10" ht="15.95" customHeight="1" x14ac:dyDescent="0.2">
      <c r="A154" s="5" t="s">
        <v>24</v>
      </c>
      <c r="B154" s="5" t="s">
        <v>39</v>
      </c>
      <c r="C154" s="5" t="s">
        <v>38</v>
      </c>
      <c r="D154" s="31" t="s">
        <v>114</v>
      </c>
      <c r="E154" s="32">
        <v>700000</v>
      </c>
      <c r="F154" s="7">
        <f>3205000+E154</f>
        <v>3905000</v>
      </c>
      <c r="G154" s="47"/>
      <c r="H154" s="48"/>
      <c r="I154" s="49"/>
      <c r="J154" s="49"/>
    </row>
    <row r="155" spans="1:10" ht="15.95" customHeight="1" x14ac:dyDescent="0.2">
      <c r="A155" s="4"/>
      <c r="B155" s="4"/>
      <c r="C155" s="4"/>
      <c r="D155" s="29" t="s">
        <v>4</v>
      </c>
      <c r="E155" s="7">
        <f>SUBTOTAL(9,E152:E154)</f>
        <v>947000</v>
      </c>
      <c r="G155" s="47"/>
      <c r="H155" s="48"/>
      <c r="I155" s="49"/>
      <c r="J155" s="49"/>
    </row>
    <row r="156" spans="1:10" ht="15.95" customHeight="1" x14ac:dyDescent="0.2">
      <c r="A156" s="28" t="s">
        <v>8</v>
      </c>
      <c r="G156" s="47"/>
      <c r="H156" s="48"/>
      <c r="I156" s="49"/>
      <c r="J156" s="49"/>
    </row>
    <row r="157" spans="1:10" ht="15.95" customHeight="1" x14ac:dyDescent="0.2">
      <c r="A157" s="5" t="s">
        <v>26</v>
      </c>
      <c r="B157" s="5" t="s">
        <v>10</v>
      </c>
      <c r="C157" s="5" t="s">
        <v>38</v>
      </c>
      <c r="D157" s="4" t="s">
        <v>40</v>
      </c>
      <c r="E157" s="32">
        <v>947000</v>
      </c>
      <c r="F157" s="7">
        <f>4258432+E157</f>
        <v>5205432</v>
      </c>
      <c r="G157" s="47"/>
      <c r="H157" s="66"/>
      <c r="I157" s="50"/>
      <c r="J157" s="49"/>
    </row>
    <row r="158" spans="1:10" ht="15.95" customHeight="1" x14ac:dyDescent="0.2">
      <c r="A158" s="30"/>
      <c r="B158" s="30"/>
      <c r="C158" s="30"/>
      <c r="D158" s="29" t="s">
        <v>4</v>
      </c>
      <c r="E158" s="7">
        <f>SUBTOTAL(9,E157:E157)</f>
        <v>947000</v>
      </c>
      <c r="G158" s="58"/>
      <c r="H158" s="54"/>
      <c r="I158" s="49"/>
      <c r="J158" s="48"/>
    </row>
    <row r="159" spans="1:10" ht="15.95" customHeight="1" x14ac:dyDescent="0.2">
      <c r="A159" s="18" t="s">
        <v>7</v>
      </c>
      <c r="B159" s="18"/>
      <c r="C159" s="18"/>
      <c r="D159" s="18"/>
      <c r="E159" s="19" t="s">
        <v>0</v>
      </c>
      <c r="F159" s="19" t="s">
        <v>1</v>
      </c>
      <c r="G159" s="58"/>
      <c r="H159" s="54"/>
      <c r="I159" s="49"/>
      <c r="J159" s="48"/>
    </row>
    <row r="160" spans="1:10" ht="15.95" customHeight="1" x14ac:dyDescent="0.2">
      <c r="A160" s="20" t="s">
        <v>22</v>
      </c>
      <c r="B160" s="20"/>
      <c r="C160" s="20"/>
      <c r="D160" s="20"/>
      <c r="E160" s="21" t="s">
        <v>2</v>
      </c>
      <c r="F160" s="21" t="s">
        <v>3</v>
      </c>
      <c r="G160" s="58"/>
      <c r="H160" s="48"/>
      <c r="I160" s="49"/>
      <c r="J160" s="49"/>
    </row>
    <row r="161" spans="1:10" ht="15.95" customHeight="1" x14ac:dyDescent="0.2">
      <c r="A161" s="22"/>
      <c r="B161" s="22"/>
      <c r="C161" s="22"/>
      <c r="D161" s="22"/>
      <c r="E161" s="23"/>
      <c r="F161" s="23"/>
      <c r="G161" s="47"/>
      <c r="H161" s="48"/>
      <c r="I161" s="50"/>
      <c r="J161" s="49"/>
    </row>
    <row r="162" spans="1:10" ht="15.95" customHeight="1" x14ac:dyDescent="0.2">
      <c r="A162" s="72" t="s">
        <v>76</v>
      </c>
      <c r="B162" s="46"/>
      <c r="C162" s="58"/>
      <c r="D162" s="62"/>
      <c r="E162" s="65"/>
      <c r="F162" s="49"/>
      <c r="G162" s="58"/>
      <c r="H162" s="54"/>
      <c r="I162" s="49"/>
      <c r="J162" s="49"/>
    </row>
    <row r="163" spans="1:10" ht="15.95" customHeight="1" x14ac:dyDescent="0.2">
      <c r="A163" s="58"/>
      <c r="B163" s="46"/>
      <c r="C163" s="58"/>
      <c r="D163" s="62"/>
      <c r="E163" s="65"/>
      <c r="F163" s="49"/>
      <c r="G163" s="47"/>
      <c r="H163" s="48"/>
      <c r="I163" s="49"/>
      <c r="J163" s="49"/>
    </row>
    <row r="164" spans="1:10" ht="15.95" customHeight="1" x14ac:dyDescent="0.2">
      <c r="A164" s="45" t="s">
        <v>6</v>
      </c>
      <c r="B164" s="46"/>
      <c r="C164" s="58"/>
      <c r="D164" s="62"/>
      <c r="E164" s="65"/>
      <c r="F164" s="49"/>
      <c r="G164" s="47"/>
      <c r="H164" s="48"/>
      <c r="I164" s="49"/>
      <c r="J164" s="49"/>
    </row>
    <row r="165" spans="1:10" ht="15.95" customHeight="1" x14ac:dyDescent="0.2">
      <c r="A165" s="46" t="s">
        <v>77</v>
      </c>
      <c r="B165" s="46" t="s">
        <v>19</v>
      </c>
      <c r="C165" s="46" t="s">
        <v>78</v>
      </c>
      <c r="D165" s="66" t="s">
        <v>111</v>
      </c>
      <c r="E165" s="50">
        <v>125000</v>
      </c>
      <c r="F165" s="49">
        <v>125000</v>
      </c>
      <c r="G165" s="47"/>
      <c r="H165" s="66"/>
      <c r="I165" s="50"/>
      <c r="J165" s="49"/>
    </row>
    <row r="166" spans="1:10" ht="15.95" customHeight="1" x14ac:dyDescent="0.2">
      <c r="A166" s="48"/>
      <c r="B166" s="48"/>
      <c r="C166" s="48"/>
      <c r="D166" s="54" t="s">
        <v>4</v>
      </c>
      <c r="E166" s="49">
        <f>SUBTOTAL(9,E165:E165)</f>
        <v>125000</v>
      </c>
      <c r="F166" s="49"/>
      <c r="G166" s="58"/>
      <c r="H166" s="54"/>
      <c r="I166" s="49"/>
      <c r="J166" s="48"/>
    </row>
    <row r="167" spans="1:10" ht="15.95" customHeight="1" thickBot="1" x14ac:dyDescent="0.25">
      <c r="A167" s="45" t="s">
        <v>8</v>
      </c>
      <c r="B167" s="46"/>
      <c r="C167" s="58"/>
      <c r="D167" s="48"/>
      <c r="E167" s="49"/>
      <c r="F167" s="49"/>
      <c r="G167" s="58"/>
      <c r="H167" s="62"/>
      <c r="I167" s="63"/>
      <c r="J167" s="64"/>
    </row>
    <row r="168" spans="1:10" ht="15.95" customHeight="1" thickTop="1" x14ac:dyDescent="0.2">
      <c r="A168" s="46" t="s">
        <v>79</v>
      </c>
      <c r="B168" s="46" t="s">
        <v>80</v>
      </c>
      <c r="C168" s="46" t="s">
        <v>78</v>
      </c>
      <c r="D168" s="48" t="s">
        <v>81</v>
      </c>
      <c r="E168" s="50">
        <v>125000</v>
      </c>
      <c r="F168" s="49">
        <v>125000</v>
      </c>
      <c r="G168" s="58"/>
      <c r="H168" s="62"/>
      <c r="I168" s="67"/>
      <c r="J168" s="64"/>
    </row>
    <row r="169" spans="1:10" ht="15.95" customHeight="1" x14ac:dyDescent="0.2">
      <c r="A169" s="52"/>
      <c r="B169" s="52"/>
      <c r="C169" s="52"/>
      <c r="D169" s="54" t="s">
        <v>4</v>
      </c>
      <c r="E169" s="49">
        <f>SUBTOTAL(9,E168:E168)</f>
        <v>125000</v>
      </c>
      <c r="F169" s="49"/>
      <c r="G169" s="47"/>
      <c r="H169" s="66"/>
      <c r="I169" s="71"/>
      <c r="J169" s="49"/>
    </row>
    <row r="170" spans="1:10" ht="15.95" customHeight="1" x14ac:dyDescent="0.2">
      <c r="A170" s="52"/>
      <c r="B170" s="52"/>
      <c r="C170" s="52"/>
      <c r="D170" s="54"/>
      <c r="E170" s="49"/>
      <c r="F170" s="49"/>
      <c r="G170" s="58"/>
      <c r="H170" s="62"/>
      <c r="I170" s="67"/>
      <c r="J170" s="64"/>
    </row>
    <row r="171" spans="1:10" ht="15.95" customHeight="1" x14ac:dyDescent="0.2">
      <c r="A171" s="51" t="s">
        <v>83</v>
      </c>
      <c r="B171" s="46"/>
      <c r="C171" s="58"/>
      <c r="D171" s="62"/>
      <c r="E171" s="65"/>
      <c r="F171" s="49"/>
      <c r="G171" s="58"/>
      <c r="H171" s="62"/>
      <c r="I171" s="67"/>
      <c r="J171" s="64"/>
    </row>
    <row r="172" spans="1:10" ht="15.95" customHeight="1" x14ac:dyDescent="0.2">
      <c r="A172" s="51"/>
      <c r="B172" s="46"/>
      <c r="C172" s="58"/>
      <c r="D172" s="62"/>
      <c r="E172" s="65"/>
      <c r="F172" s="49"/>
      <c r="G172" s="58"/>
      <c r="H172" s="62"/>
      <c r="I172" s="67"/>
      <c r="J172" s="64"/>
    </row>
    <row r="173" spans="1:10" ht="15.95" customHeight="1" x14ac:dyDescent="0.2">
      <c r="A173" s="72" t="s">
        <v>84</v>
      </c>
      <c r="B173" s="46"/>
      <c r="C173" s="58"/>
      <c r="D173" s="62"/>
      <c r="E173" s="65"/>
      <c r="F173" s="49"/>
      <c r="G173" s="58"/>
      <c r="H173" s="62"/>
      <c r="I173" s="67"/>
      <c r="J173" s="64"/>
    </row>
    <row r="174" spans="1:10" ht="15.95" customHeight="1" x14ac:dyDescent="0.2">
      <c r="A174" s="58"/>
      <c r="B174" s="46"/>
      <c r="C174" s="58"/>
      <c r="D174" s="62"/>
      <c r="E174" s="65"/>
      <c r="F174" s="49"/>
      <c r="G174" s="58"/>
      <c r="H174" s="62"/>
      <c r="I174" s="67"/>
      <c r="J174" s="64"/>
    </row>
    <row r="175" spans="1:10" ht="15.95" customHeight="1" x14ac:dyDescent="0.2">
      <c r="A175" s="45" t="s">
        <v>6</v>
      </c>
      <c r="B175" s="46"/>
      <c r="C175" s="58"/>
      <c r="D175" s="62"/>
      <c r="E175" s="65"/>
      <c r="F175" s="49"/>
      <c r="G175" s="58"/>
      <c r="H175" s="62"/>
      <c r="I175" s="67"/>
      <c r="J175" s="64"/>
    </row>
    <row r="176" spans="1:10" ht="15.95" customHeight="1" x14ac:dyDescent="0.2">
      <c r="A176" s="46" t="s">
        <v>82</v>
      </c>
      <c r="B176" s="46" t="s">
        <v>85</v>
      </c>
      <c r="C176" s="46" t="s">
        <v>86</v>
      </c>
      <c r="D176" s="66" t="s">
        <v>110</v>
      </c>
      <c r="E176" s="50">
        <v>200000</v>
      </c>
      <c r="F176" s="49">
        <f>E176+0</f>
        <v>200000</v>
      </c>
      <c r="G176" s="58"/>
      <c r="H176" s="62"/>
      <c r="I176" s="67"/>
      <c r="J176" s="64"/>
    </row>
    <row r="177" spans="1:10" ht="15.95" customHeight="1" x14ac:dyDescent="0.2">
      <c r="A177" s="48"/>
      <c r="B177" s="48"/>
      <c r="C177" s="48"/>
      <c r="D177" s="54" t="s">
        <v>4</v>
      </c>
      <c r="E177" s="49">
        <f>SUBTOTAL(9,E176:E176)</f>
        <v>200000</v>
      </c>
      <c r="F177" s="49"/>
      <c r="G177" s="58"/>
      <c r="H177" s="62"/>
      <c r="I177" s="67"/>
      <c r="J177" s="64"/>
    </row>
    <row r="178" spans="1:10" ht="15.95" customHeight="1" x14ac:dyDescent="0.2">
      <c r="A178" s="45" t="s">
        <v>8</v>
      </c>
      <c r="B178" s="46"/>
      <c r="C178" s="58"/>
      <c r="D178" s="48"/>
      <c r="E178" s="49"/>
      <c r="F178" s="49"/>
      <c r="G178" s="58"/>
      <c r="H178" s="62"/>
      <c r="I178" s="67"/>
      <c r="J178" s="64"/>
    </row>
    <row r="179" spans="1:10" ht="15.95" customHeight="1" x14ac:dyDescent="0.2">
      <c r="A179" s="46" t="s">
        <v>87</v>
      </c>
      <c r="B179" s="46" t="s">
        <v>42</v>
      </c>
      <c r="C179" s="46" t="s">
        <v>86</v>
      </c>
      <c r="D179" s="48" t="s">
        <v>43</v>
      </c>
      <c r="E179" s="50">
        <v>200000</v>
      </c>
      <c r="F179" s="49">
        <v>200000</v>
      </c>
      <c r="G179" s="58"/>
      <c r="H179" s="62"/>
      <c r="I179" s="67"/>
      <c r="J179" s="64"/>
    </row>
    <row r="180" spans="1:10" ht="15.95" customHeight="1" x14ac:dyDescent="0.2">
      <c r="A180" s="52"/>
      <c r="B180" s="52"/>
      <c r="C180" s="52"/>
      <c r="D180" s="54" t="s">
        <v>4</v>
      </c>
      <c r="E180" s="49">
        <f>SUBTOTAL(9,E179:E179)</f>
        <v>200000</v>
      </c>
      <c r="F180" s="49"/>
      <c r="G180" s="58"/>
      <c r="H180" s="62"/>
      <c r="I180" s="67"/>
      <c r="J180" s="64"/>
    </row>
    <row r="181" spans="1:10" ht="15.95" customHeight="1" x14ac:dyDescent="0.2">
      <c r="G181" s="58"/>
      <c r="H181" s="62"/>
      <c r="I181" s="67"/>
      <c r="J181" s="64"/>
    </row>
    <row r="182" spans="1:10" ht="15.95" customHeight="1" thickBot="1" x14ac:dyDescent="0.25">
      <c r="A182" s="40"/>
      <c r="B182" s="1"/>
      <c r="C182" s="41"/>
      <c r="D182" s="42" t="s">
        <v>9</v>
      </c>
      <c r="E182" s="74">
        <f>E112+E121+E133+E139+E148++E158+E169+E180</f>
        <v>1682000</v>
      </c>
      <c r="F182" s="43"/>
      <c r="G182" s="58"/>
      <c r="H182" s="62"/>
      <c r="I182" s="67"/>
      <c r="J182" s="64"/>
    </row>
    <row r="183" spans="1:10" ht="15.95" customHeight="1" thickTop="1" x14ac:dyDescent="0.2">
      <c r="G183" s="58"/>
      <c r="H183" s="62"/>
      <c r="I183" s="67"/>
      <c r="J183" s="64"/>
    </row>
    <row r="184" spans="1:10" ht="15.95" customHeight="1" x14ac:dyDescent="0.2">
      <c r="G184" s="58"/>
      <c r="H184" s="62"/>
      <c r="I184" s="67"/>
      <c r="J184" s="64"/>
    </row>
    <row r="185" spans="1:10" ht="15.95" customHeight="1" x14ac:dyDescent="0.2">
      <c r="G185" s="58"/>
      <c r="H185" s="62"/>
      <c r="I185" s="67"/>
      <c r="J185" s="64"/>
    </row>
    <row r="186" spans="1:10" ht="15.95" customHeight="1" x14ac:dyDescent="0.2">
      <c r="G186" s="58"/>
      <c r="H186" s="62"/>
      <c r="I186" s="67"/>
      <c r="J186" s="64"/>
    </row>
    <row r="187" spans="1:10" ht="15.95" customHeight="1" x14ac:dyDescent="0.2">
      <c r="G187" s="58"/>
      <c r="H187" s="62"/>
      <c r="I187" s="67"/>
      <c r="J187" s="64"/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4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4" manualBreakCount="4">
    <brk id="41" max="5" man="1"/>
    <brk id="83" max="5" man="1"/>
    <brk id="122" max="5" man="1"/>
    <brk id="1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2023-11-21T20:30:28Z</cp:lastPrinted>
  <dcterms:created xsi:type="dcterms:W3CDTF">2007-01-29T16:59:23Z</dcterms:created>
  <dcterms:modified xsi:type="dcterms:W3CDTF">2023-11-21T21:01:28Z</dcterms:modified>
</cp:coreProperties>
</file>